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https://peoriagov.sharepoint.com/sites/publicworks/Engineering/Projects-Active/Street Drainage Imp - Moss Avenue - Western to Sheridan - O2304/300 Construction/320 Bidding/"/>
    </mc:Choice>
  </mc:AlternateContent>
  <xr:revisionPtr revIDLastSave="0" documentId="8_{DFE8B0D8-B1A9-410A-B9E8-154BF5299F27}" xr6:coauthVersionLast="47" xr6:coauthVersionMax="47" xr10:uidLastSave="{00000000-0000-0000-0000-000000000000}"/>
  <bookViews>
    <workbookView xWindow="-120" yWindow="-120" windowWidth="29040" windowHeight="15840" xr2:uid="{C22B7D1A-B6AC-43F4-B659-3391633EAEB4}"/>
  </bookViews>
  <sheets>
    <sheet name="Proposal Bid Form" sheetId="1" r:id="rId1"/>
    <sheet name="Water Main Cost" sheetId="2" r:id="rId2"/>
  </sheets>
  <definedNames>
    <definedName name="_xlnm.Print_Area" localSheetId="0">'Proposal Bid Form'!$H$10:$T$118</definedName>
    <definedName name="_xlnm.Print_Area" localSheetId="1">'Water Main Cost'!$B$1:$S$118</definedName>
    <definedName name="_xlnm.Print_Titles" localSheetId="0">'Proposal Bid Form'!$B:$D,'Proposal Bid Form'!$2:$9</definedName>
    <definedName name="_xlnm.Print_Titles" localSheetId="1">'Water Main Cost'!$B:$D,'Water Main Cost'!$2:$9</definedName>
  </definedName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8" i="1" l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P124" i="1"/>
  <c r="Y117" i="1"/>
  <c r="X117" i="1"/>
  <c r="W117" i="1"/>
  <c r="Y116" i="1"/>
  <c r="X116" i="1"/>
  <c r="W116" i="1"/>
  <c r="Y115" i="1"/>
  <c r="X115" i="1"/>
  <c r="W115" i="1"/>
  <c r="Y114" i="1"/>
  <c r="X114" i="1"/>
  <c r="W114" i="1"/>
  <c r="Y113" i="1"/>
  <c r="X113" i="1"/>
  <c r="W113" i="1"/>
  <c r="Y112" i="1"/>
  <c r="X112" i="1"/>
  <c r="W112" i="1"/>
  <c r="Y111" i="1"/>
  <c r="X111" i="1"/>
  <c r="W111" i="1"/>
  <c r="Y110" i="1"/>
  <c r="X110" i="1"/>
  <c r="W110" i="1"/>
  <c r="Y109" i="1"/>
  <c r="X109" i="1"/>
  <c r="W109" i="1"/>
  <c r="Y108" i="1"/>
  <c r="X108" i="1"/>
  <c r="W108" i="1"/>
  <c r="Y107" i="1"/>
  <c r="X107" i="1"/>
  <c r="W107" i="1"/>
  <c r="Y106" i="1"/>
  <c r="X106" i="1"/>
  <c r="W106" i="1"/>
  <c r="Y105" i="1"/>
  <c r="X105" i="1"/>
  <c r="W105" i="1"/>
  <c r="Y104" i="1"/>
  <c r="X104" i="1"/>
  <c r="W104" i="1"/>
  <c r="Y103" i="1"/>
  <c r="X103" i="1"/>
  <c r="W103" i="1"/>
  <c r="Y102" i="1"/>
  <c r="X102" i="1"/>
  <c r="W102" i="1"/>
  <c r="Y101" i="1"/>
  <c r="X101" i="1"/>
  <c r="W101" i="1"/>
  <c r="Y100" i="1"/>
  <c r="X100" i="1"/>
  <c r="W100" i="1"/>
  <c r="Y99" i="1"/>
  <c r="X99" i="1"/>
  <c r="W99" i="1"/>
  <c r="Y98" i="1"/>
  <c r="X98" i="1"/>
  <c r="W98" i="1"/>
  <c r="Y97" i="1"/>
  <c r="X97" i="1"/>
  <c r="W97" i="1"/>
  <c r="Y96" i="1"/>
  <c r="X96" i="1"/>
  <c r="W96" i="1"/>
  <c r="Y95" i="1"/>
  <c r="X95" i="1"/>
  <c r="W95" i="1"/>
  <c r="Y94" i="1"/>
  <c r="X94" i="1"/>
  <c r="W94" i="1"/>
  <c r="Y93" i="1"/>
  <c r="X93" i="1"/>
  <c r="W93" i="1"/>
  <c r="Y92" i="1"/>
  <c r="X92" i="1"/>
  <c r="W92" i="1"/>
  <c r="Y91" i="1"/>
  <c r="X91" i="1"/>
  <c r="W91" i="1"/>
  <c r="Y90" i="1"/>
  <c r="X90" i="1"/>
  <c r="W90" i="1"/>
  <c r="Y89" i="1"/>
  <c r="X89" i="1"/>
  <c r="W89" i="1"/>
  <c r="Y88" i="1"/>
  <c r="X88" i="1"/>
  <c r="W88" i="1"/>
  <c r="Y87" i="1"/>
  <c r="X87" i="1"/>
  <c r="W87" i="1"/>
  <c r="Y86" i="1"/>
  <c r="X86" i="1"/>
  <c r="W86" i="1"/>
  <c r="Y85" i="1"/>
  <c r="X85" i="1"/>
  <c r="W85" i="1"/>
  <c r="Y84" i="1"/>
  <c r="X84" i="1"/>
  <c r="W84" i="1"/>
  <c r="Y83" i="1"/>
  <c r="X83" i="1"/>
  <c r="W83" i="1"/>
  <c r="Y82" i="1"/>
  <c r="X82" i="1"/>
  <c r="W82" i="1"/>
  <c r="Y81" i="1"/>
  <c r="X81" i="1"/>
  <c r="W81" i="1"/>
  <c r="Y80" i="1"/>
  <c r="X80" i="1"/>
  <c r="W80" i="1"/>
  <c r="Y79" i="1"/>
  <c r="X79" i="1"/>
  <c r="W79" i="1"/>
  <c r="Y78" i="1"/>
  <c r="X78" i="1"/>
  <c r="W78" i="1"/>
  <c r="Y77" i="1"/>
  <c r="X77" i="1"/>
  <c r="W77" i="1"/>
  <c r="Y76" i="1"/>
  <c r="X76" i="1"/>
  <c r="W76" i="1"/>
  <c r="Y75" i="1"/>
  <c r="X75" i="1"/>
  <c r="W75" i="1"/>
  <c r="Y74" i="1"/>
  <c r="X74" i="1"/>
  <c r="W74" i="1"/>
  <c r="Y73" i="1"/>
  <c r="X73" i="1"/>
  <c r="W73" i="1"/>
  <c r="Y72" i="1"/>
  <c r="X72" i="1"/>
  <c r="W72" i="1"/>
  <c r="Y71" i="1"/>
  <c r="X71" i="1"/>
  <c r="W71" i="1"/>
  <c r="Y70" i="1"/>
  <c r="X70" i="1"/>
  <c r="W70" i="1"/>
  <c r="Y69" i="1"/>
  <c r="X69" i="1"/>
  <c r="W69" i="1"/>
  <c r="Y68" i="1"/>
  <c r="X68" i="1"/>
  <c r="W68" i="1"/>
  <c r="Y67" i="1"/>
  <c r="X67" i="1"/>
  <c r="W67" i="1"/>
  <c r="Y66" i="1"/>
  <c r="X66" i="1"/>
  <c r="W66" i="1"/>
  <c r="Y65" i="1"/>
  <c r="X65" i="1"/>
  <c r="W65" i="1"/>
  <c r="Y64" i="1"/>
  <c r="X64" i="1"/>
  <c r="W64" i="1"/>
  <c r="Y63" i="1"/>
  <c r="X63" i="1"/>
  <c r="W63" i="1"/>
  <c r="Y62" i="1"/>
  <c r="X62" i="1"/>
  <c r="W62" i="1"/>
  <c r="Y61" i="1"/>
  <c r="X61" i="1"/>
  <c r="W61" i="1"/>
  <c r="Y60" i="1"/>
  <c r="X60" i="1"/>
  <c r="W60" i="1"/>
  <c r="Y59" i="1"/>
  <c r="X59" i="1"/>
  <c r="W59" i="1"/>
  <c r="Y58" i="1"/>
  <c r="X58" i="1"/>
  <c r="W58" i="1"/>
  <c r="Y57" i="1"/>
  <c r="X57" i="1"/>
  <c r="W57" i="1"/>
  <c r="Y56" i="1"/>
  <c r="X56" i="1"/>
  <c r="W56" i="1"/>
  <c r="Y55" i="1"/>
  <c r="X55" i="1"/>
  <c r="W55" i="1"/>
  <c r="Y54" i="1"/>
  <c r="X54" i="1"/>
  <c r="W54" i="1"/>
  <c r="Y53" i="1"/>
  <c r="X53" i="1"/>
  <c r="W53" i="1"/>
  <c r="Y52" i="1"/>
  <c r="X52" i="1"/>
  <c r="W52" i="1"/>
  <c r="Y51" i="1"/>
  <c r="X51" i="1"/>
  <c r="W51" i="1"/>
  <c r="Y50" i="1"/>
  <c r="X50" i="1"/>
  <c r="W50" i="1"/>
  <c r="Y49" i="1"/>
  <c r="X49" i="1"/>
  <c r="W49" i="1"/>
  <c r="Y48" i="1"/>
  <c r="X48" i="1"/>
  <c r="W48" i="1"/>
  <c r="Y47" i="1"/>
  <c r="X47" i="1"/>
  <c r="W47" i="1"/>
  <c r="Y46" i="1"/>
  <c r="X46" i="1"/>
  <c r="W46" i="1"/>
  <c r="Y45" i="1"/>
  <c r="X45" i="1"/>
  <c r="W45" i="1"/>
  <c r="Y44" i="1"/>
  <c r="X44" i="1"/>
  <c r="W44" i="1"/>
  <c r="Y43" i="1"/>
  <c r="X43" i="1"/>
  <c r="W43" i="1"/>
  <c r="Y42" i="1"/>
  <c r="X42" i="1"/>
  <c r="W42" i="1"/>
  <c r="Y41" i="1"/>
  <c r="X41" i="1"/>
  <c r="W41" i="1"/>
  <c r="Y40" i="1"/>
  <c r="X40" i="1"/>
  <c r="W40" i="1"/>
  <c r="Y39" i="1"/>
  <c r="X39" i="1"/>
  <c r="W39" i="1"/>
  <c r="Y38" i="1"/>
  <c r="X38" i="1"/>
  <c r="W38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Y31" i="1"/>
  <c r="X31" i="1"/>
  <c r="W31" i="1"/>
  <c r="Y30" i="1"/>
  <c r="X30" i="1"/>
  <c r="W30" i="1"/>
  <c r="Y29" i="1"/>
  <c r="X29" i="1"/>
  <c r="W29" i="1"/>
  <c r="Y28" i="1"/>
  <c r="X28" i="1"/>
  <c r="W28" i="1"/>
  <c r="Y27" i="1"/>
  <c r="X27" i="1"/>
  <c r="W27" i="1"/>
  <c r="Y26" i="1"/>
  <c r="X26" i="1"/>
  <c r="W26" i="1"/>
  <c r="Y25" i="1"/>
  <c r="X25" i="1"/>
  <c r="W25" i="1"/>
  <c r="Y24" i="1"/>
  <c r="X24" i="1"/>
  <c r="W24" i="1"/>
  <c r="Y23" i="1"/>
  <c r="X23" i="1"/>
  <c r="W23" i="1"/>
  <c r="Y22" i="1"/>
  <c r="X22" i="1"/>
  <c r="W22" i="1"/>
  <c r="Y21" i="1"/>
  <c r="X21" i="1"/>
  <c r="W21" i="1"/>
  <c r="Y20" i="1"/>
  <c r="X20" i="1"/>
  <c r="W20" i="1"/>
  <c r="Y19" i="1"/>
  <c r="X19" i="1"/>
  <c r="W19" i="1"/>
  <c r="Y18" i="1"/>
  <c r="X18" i="1"/>
  <c r="W18" i="1"/>
  <c r="Y17" i="1"/>
  <c r="X17" i="1"/>
  <c r="W17" i="1"/>
  <c r="Y16" i="1"/>
  <c r="X16" i="1"/>
  <c r="W16" i="1"/>
  <c r="Y15" i="1"/>
  <c r="X15" i="1"/>
  <c r="W15" i="1"/>
  <c r="Y14" i="1"/>
  <c r="X14" i="1"/>
  <c r="W14" i="1"/>
  <c r="Y13" i="1"/>
  <c r="X13" i="1"/>
  <c r="W13" i="1"/>
  <c r="Y12" i="1"/>
  <c r="X12" i="1"/>
  <c r="W12" i="1"/>
  <c r="Y11" i="1"/>
  <c r="X11" i="1"/>
  <c r="W11" i="1"/>
  <c r="Y10" i="1"/>
  <c r="Y118" i="1" s="1"/>
  <c r="X10" i="1"/>
  <c r="X118" i="1" s="1"/>
  <c r="W10" i="1"/>
  <c r="W118" i="1" s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H10" i="2"/>
  <c r="K10" i="2"/>
  <c r="M10" i="2"/>
  <c r="O10" i="2"/>
  <c r="P10" i="2"/>
  <c r="Q10" i="2"/>
  <c r="R10" i="2"/>
  <c r="S10" i="2"/>
  <c r="H11" i="2"/>
  <c r="K11" i="2"/>
  <c r="M11" i="2"/>
  <c r="O11" i="2"/>
  <c r="Q11" i="2"/>
  <c r="R11" i="2"/>
  <c r="S11" i="2"/>
  <c r="H12" i="2"/>
  <c r="K12" i="2"/>
  <c r="M12" i="2"/>
  <c r="O12" i="2"/>
  <c r="Q12" i="2"/>
  <c r="R12" i="2"/>
  <c r="S12" i="2"/>
  <c r="H13" i="2"/>
  <c r="K13" i="2"/>
  <c r="M13" i="2"/>
  <c r="O13" i="2"/>
  <c r="Q13" i="2"/>
  <c r="R13" i="2"/>
  <c r="S13" i="2"/>
  <c r="H14" i="2"/>
  <c r="K14" i="2"/>
  <c r="M14" i="2"/>
  <c r="O14" i="2"/>
  <c r="Q14" i="2"/>
  <c r="R14" i="2"/>
  <c r="S14" i="2"/>
  <c r="H15" i="2"/>
  <c r="K15" i="2"/>
  <c r="M15" i="2"/>
  <c r="O15" i="2"/>
  <c r="Q15" i="2"/>
  <c r="R15" i="2"/>
  <c r="S15" i="2"/>
  <c r="H16" i="2"/>
  <c r="K16" i="2"/>
  <c r="M16" i="2"/>
  <c r="O16" i="2"/>
  <c r="Q16" i="2"/>
  <c r="R16" i="2"/>
  <c r="S16" i="2"/>
  <c r="H17" i="2"/>
  <c r="K17" i="2"/>
  <c r="M17" i="2"/>
  <c r="O17" i="2"/>
  <c r="Q17" i="2"/>
  <c r="R17" i="2"/>
  <c r="S17" i="2"/>
  <c r="H18" i="2"/>
  <c r="K18" i="2"/>
  <c r="M18" i="2"/>
  <c r="O18" i="2"/>
  <c r="Q18" i="2"/>
  <c r="R18" i="2"/>
  <c r="S18" i="2"/>
  <c r="H19" i="2"/>
  <c r="K19" i="2"/>
  <c r="M19" i="2"/>
  <c r="O19" i="2"/>
  <c r="Q19" i="2"/>
  <c r="R19" i="2"/>
  <c r="S19" i="2"/>
  <c r="H20" i="2"/>
  <c r="K20" i="2"/>
  <c r="M20" i="2"/>
  <c r="O20" i="2"/>
  <c r="Q20" i="2"/>
  <c r="R20" i="2"/>
  <c r="S20" i="2"/>
  <c r="H21" i="2"/>
  <c r="K21" i="2"/>
  <c r="M21" i="2"/>
  <c r="O21" i="2"/>
  <c r="Q21" i="2"/>
  <c r="R21" i="2"/>
  <c r="S21" i="2"/>
  <c r="H22" i="2"/>
  <c r="K22" i="2"/>
  <c r="M22" i="2"/>
  <c r="O22" i="2"/>
  <c r="Q22" i="2"/>
  <c r="R22" i="2"/>
  <c r="S22" i="2"/>
  <c r="H23" i="2"/>
  <c r="K23" i="2"/>
  <c r="M23" i="2"/>
  <c r="O23" i="2"/>
  <c r="Q23" i="2"/>
  <c r="R23" i="2"/>
  <c r="S23" i="2"/>
  <c r="H24" i="2"/>
  <c r="K24" i="2"/>
  <c r="M24" i="2"/>
  <c r="O24" i="2"/>
  <c r="Q24" i="2"/>
  <c r="R24" i="2"/>
  <c r="S24" i="2"/>
  <c r="H25" i="2"/>
  <c r="K25" i="2"/>
  <c r="M25" i="2"/>
  <c r="O25" i="2"/>
  <c r="Q25" i="2"/>
  <c r="R25" i="2"/>
  <c r="S25" i="2"/>
  <c r="H26" i="2"/>
  <c r="K26" i="2"/>
  <c r="M26" i="2"/>
  <c r="O26" i="2"/>
  <c r="Q26" i="2"/>
  <c r="R26" i="2"/>
  <c r="S26" i="2"/>
  <c r="H27" i="2"/>
  <c r="K27" i="2"/>
  <c r="M27" i="2"/>
  <c r="O27" i="2"/>
  <c r="Q27" i="2"/>
  <c r="R27" i="2"/>
  <c r="S27" i="2"/>
  <c r="H28" i="2"/>
  <c r="K28" i="2"/>
  <c r="M28" i="2"/>
  <c r="O28" i="2"/>
  <c r="Q28" i="2"/>
  <c r="R28" i="2"/>
  <c r="S28" i="2"/>
  <c r="H29" i="2"/>
  <c r="K29" i="2"/>
  <c r="M29" i="2"/>
  <c r="O29" i="2"/>
  <c r="Q29" i="2"/>
  <c r="R29" i="2"/>
  <c r="S29" i="2"/>
  <c r="H30" i="2"/>
  <c r="K30" i="2"/>
  <c r="M30" i="2"/>
  <c r="O30" i="2"/>
  <c r="Q30" i="2"/>
  <c r="R30" i="2"/>
  <c r="S30" i="2"/>
  <c r="H31" i="2"/>
  <c r="K31" i="2"/>
  <c r="M31" i="2"/>
  <c r="O31" i="2"/>
  <c r="Q31" i="2"/>
  <c r="R31" i="2"/>
  <c r="S31" i="2"/>
  <c r="H32" i="2"/>
  <c r="K32" i="2"/>
  <c r="M32" i="2"/>
  <c r="O32" i="2"/>
  <c r="Q32" i="2"/>
  <c r="R32" i="2"/>
  <c r="S32" i="2"/>
  <c r="H33" i="2"/>
  <c r="K33" i="2"/>
  <c r="M33" i="2"/>
  <c r="O33" i="2"/>
  <c r="Q33" i="2"/>
  <c r="R33" i="2"/>
  <c r="S33" i="2"/>
  <c r="H34" i="2"/>
  <c r="K34" i="2"/>
  <c r="M34" i="2"/>
  <c r="O34" i="2"/>
  <c r="Q34" i="2"/>
  <c r="R34" i="2"/>
  <c r="S34" i="2"/>
  <c r="H35" i="2"/>
  <c r="K35" i="2"/>
  <c r="M35" i="2"/>
  <c r="O35" i="2"/>
  <c r="Q35" i="2"/>
  <c r="R35" i="2"/>
  <c r="S35" i="2"/>
  <c r="H36" i="2"/>
  <c r="K36" i="2"/>
  <c r="M36" i="2"/>
  <c r="O36" i="2"/>
  <c r="Q36" i="2"/>
  <c r="R36" i="2"/>
  <c r="S36" i="2"/>
  <c r="H37" i="2"/>
  <c r="K37" i="2"/>
  <c r="M37" i="2"/>
  <c r="O37" i="2"/>
  <c r="Q37" i="2"/>
  <c r="R37" i="2"/>
  <c r="S37" i="2"/>
  <c r="H38" i="2"/>
  <c r="K38" i="2"/>
  <c r="M38" i="2"/>
  <c r="O38" i="2"/>
  <c r="Q38" i="2"/>
  <c r="R38" i="2"/>
  <c r="S38" i="2"/>
  <c r="H39" i="2"/>
  <c r="K39" i="2"/>
  <c r="M39" i="2"/>
  <c r="O39" i="2"/>
  <c r="Q39" i="2"/>
  <c r="R39" i="2"/>
  <c r="S39" i="2"/>
  <c r="H40" i="2"/>
  <c r="K40" i="2"/>
  <c r="M40" i="2"/>
  <c r="O40" i="2"/>
  <c r="Q40" i="2"/>
  <c r="R40" i="2"/>
  <c r="S40" i="2"/>
  <c r="H41" i="2"/>
  <c r="K41" i="2"/>
  <c r="M41" i="2"/>
  <c r="O41" i="2"/>
  <c r="Q41" i="2"/>
  <c r="R41" i="2"/>
  <c r="S41" i="2"/>
  <c r="H42" i="2"/>
  <c r="K42" i="2"/>
  <c r="M42" i="2"/>
  <c r="O42" i="2"/>
  <c r="Q42" i="2"/>
  <c r="R42" i="2"/>
  <c r="S42" i="2"/>
  <c r="H43" i="2"/>
  <c r="K43" i="2"/>
  <c r="M43" i="2"/>
  <c r="O43" i="2"/>
  <c r="Q43" i="2"/>
  <c r="R43" i="2"/>
  <c r="S43" i="2"/>
  <c r="H44" i="2"/>
  <c r="K44" i="2"/>
  <c r="M44" i="2"/>
  <c r="O44" i="2"/>
  <c r="Q44" i="2"/>
  <c r="R44" i="2"/>
  <c r="S44" i="2"/>
  <c r="H45" i="2"/>
  <c r="K45" i="2"/>
  <c r="M45" i="2"/>
  <c r="O45" i="2"/>
  <c r="Q45" i="2"/>
  <c r="R45" i="2"/>
  <c r="S45" i="2"/>
  <c r="H46" i="2"/>
  <c r="K46" i="2"/>
  <c r="M46" i="2"/>
  <c r="O46" i="2"/>
  <c r="Q46" i="2"/>
  <c r="R46" i="2"/>
  <c r="S46" i="2"/>
  <c r="H47" i="2"/>
  <c r="K47" i="2"/>
  <c r="M47" i="2"/>
  <c r="O47" i="2"/>
  <c r="Q47" i="2"/>
  <c r="R47" i="2"/>
  <c r="S47" i="2"/>
  <c r="H48" i="2"/>
  <c r="K48" i="2"/>
  <c r="M48" i="2"/>
  <c r="O48" i="2"/>
  <c r="Q48" i="2"/>
  <c r="R48" i="2"/>
  <c r="S48" i="2"/>
  <c r="H49" i="2"/>
  <c r="K49" i="2"/>
  <c r="M49" i="2"/>
  <c r="O49" i="2"/>
  <c r="Q49" i="2"/>
  <c r="R49" i="2"/>
  <c r="S49" i="2"/>
  <c r="H50" i="2"/>
  <c r="K50" i="2"/>
  <c r="M50" i="2"/>
  <c r="O50" i="2"/>
  <c r="Q50" i="2"/>
  <c r="R50" i="2"/>
  <c r="S50" i="2"/>
  <c r="H51" i="2"/>
  <c r="K51" i="2"/>
  <c r="M51" i="2"/>
  <c r="O51" i="2"/>
  <c r="Q51" i="2"/>
  <c r="R51" i="2"/>
  <c r="S51" i="2"/>
  <c r="H52" i="2"/>
  <c r="K52" i="2"/>
  <c r="M52" i="2"/>
  <c r="O52" i="2"/>
  <c r="Q52" i="2"/>
  <c r="R52" i="2"/>
  <c r="S52" i="2"/>
  <c r="H53" i="2"/>
  <c r="K53" i="2"/>
  <c r="M53" i="2"/>
  <c r="O53" i="2"/>
  <c r="Q53" i="2"/>
  <c r="R53" i="2"/>
  <c r="S53" i="2"/>
  <c r="H54" i="2"/>
  <c r="K54" i="2"/>
  <c r="M54" i="2"/>
  <c r="O54" i="2"/>
  <c r="Q54" i="2"/>
  <c r="R54" i="2"/>
  <c r="S54" i="2"/>
  <c r="H55" i="2"/>
  <c r="K55" i="2"/>
  <c r="M55" i="2"/>
  <c r="O55" i="2"/>
  <c r="Q55" i="2"/>
  <c r="R55" i="2"/>
  <c r="S55" i="2"/>
  <c r="H56" i="2"/>
  <c r="K56" i="2"/>
  <c r="M56" i="2"/>
  <c r="O56" i="2"/>
  <c r="Q56" i="2"/>
  <c r="R56" i="2"/>
  <c r="S56" i="2"/>
  <c r="H57" i="2"/>
  <c r="K57" i="2"/>
  <c r="M57" i="2"/>
  <c r="O57" i="2"/>
  <c r="Q57" i="2"/>
  <c r="R57" i="2"/>
  <c r="S57" i="2"/>
  <c r="H58" i="2"/>
  <c r="K58" i="2"/>
  <c r="M58" i="2"/>
  <c r="O58" i="2"/>
  <c r="Q58" i="2"/>
  <c r="R58" i="2"/>
  <c r="S58" i="2"/>
  <c r="H59" i="2"/>
  <c r="K59" i="2"/>
  <c r="M59" i="2"/>
  <c r="O59" i="2"/>
  <c r="Q59" i="2"/>
  <c r="R59" i="2"/>
  <c r="S59" i="2"/>
  <c r="H60" i="2"/>
  <c r="K60" i="2"/>
  <c r="M60" i="2"/>
  <c r="O60" i="2"/>
  <c r="Q60" i="2"/>
  <c r="R60" i="2"/>
  <c r="S60" i="2"/>
  <c r="H61" i="2"/>
  <c r="K61" i="2"/>
  <c r="M61" i="2"/>
  <c r="O61" i="2"/>
  <c r="Q61" i="2"/>
  <c r="R61" i="2"/>
  <c r="S61" i="2"/>
  <c r="H62" i="2"/>
  <c r="K62" i="2"/>
  <c r="M62" i="2"/>
  <c r="O62" i="2"/>
  <c r="Q62" i="2"/>
  <c r="R62" i="2"/>
  <c r="S62" i="2"/>
  <c r="H63" i="2"/>
  <c r="K63" i="2"/>
  <c r="M63" i="2"/>
  <c r="O63" i="2"/>
  <c r="Q63" i="2"/>
  <c r="R63" i="2"/>
  <c r="S63" i="2"/>
  <c r="H64" i="2"/>
  <c r="K64" i="2"/>
  <c r="M64" i="2"/>
  <c r="O64" i="2"/>
  <c r="Q64" i="2"/>
  <c r="R64" i="2"/>
  <c r="S64" i="2"/>
  <c r="H65" i="2"/>
  <c r="K65" i="2"/>
  <c r="M65" i="2"/>
  <c r="O65" i="2"/>
  <c r="Q65" i="2"/>
  <c r="R65" i="2"/>
  <c r="S65" i="2"/>
  <c r="H66" i="2"/>
  <c r="K66" i="2"/>
  <c r="M66" i="2"/>
  <c r="O66" i="2"/>
  <c r="Q66" i="2"/>
  <c r="R66" i="2"/>
  <c r="S66" i="2"/>
  <c r="H67" i="2"/>
  <c r="K67" i="2"/>
  <c r="M67" i="2"/>
  <c r="O67" i="2"/>
  <c r="Q67" i="2"/>
  <c r="R67" i="2"/>
  <c r="S67" i="2"/>
  <c r="H68" i="2"/>
  <c r="K68" i="2"/>
  <c r="M68" i="2"/>
  <c r="O68" i="2"/>
  <c r="Q68" i="2"/>
  <c r="R68" i="2"/>
  <c r="S68" i="2"/>
  <c r="H69" i="2"/>
  <c r="K69" i="2"/>
  <c r="M69" i="2"/>
  <c r="O69" i="2"/>
  <c r="Q69" i="2"/>
  <c r="R69" i="2"/>
  <c r="S69" i="2"/>
  <c r="H70" i="2"/>
  <c r="K70" i="2"/>
  <c r="M70" i="2"/>
  <c r="O70" i="2"/>
  <c r="Q70" i="2"/>
  <c r="R70" i="2"/>
  <c r="S70" i="2"/>
  <c r="H71" i="2"/>
  <c r="K71" i="2"/>
  <c r="M71" i="2"/>
  <c r="O71" i="2"/>
  <c r="Q71" i="2"/>
  <c r="R71" i="2"/>
  <c r="S71" i="2"/>
  <c r="H72" i="2"/>
  <c r="K72" i="2"/>
  <c r="M72" i="2"/>
  <c r="O72" i="2"/>
  <c r="Q72" i="2"/>
  <c r="R72" i="2"/>
  <c r="S72" i="2"/>
  <c r="H73" i="2"/>
  <c r="K73" i="2"/>
  <c r="M73" i="2"/>
  <c r="O73" i="2"/>
  <c r="Q73" i="2"/>
  <c r="R73" i="2"/>
  <c r="S73" i="2"/>
  <c r="H74" i="2"/>
  <c r="K74" i="2"/>
  <c r="M74" i="2"/>
  <c r="O74" i="2"/>
  <c r="Q74" i="2"/>
  <c r="R74" i="2"/>
  <c r="S74" i="2"/>
  <c r="H75" i="2"/>
  <c r="K75" i="2"/>
  <c r="M75" i="2"/>
  <c r="O75" i="2"/>
  <c r="Q75" i="2"/>
  <c r="R75" i="2"/>
  <c r="S75" i="2"/>
  <c r="H76" i="2"/>
  <c r="K76" i="2"/>
  <c r="M76" i="2"/>
  <c r="O76" i="2"/>
  <c r="Q76" i="2"/>
  <c r="R76" i="2"/>
  <c r="S76" i="2"/>
  <c r="H77" i="2"/>
  <c r="K77" i="2"/>
  <c r="M77" i="2"/>
  <c r="O77" i="2"/>
  <c r="Q77" i="2"/>
  <c r="R77" i="2"/>
  <c r="S77" i="2"/>
  <c r="H78" i="2"/>
  <c r="K78" i="2"/>
  <c r="M78" i="2"/>
  <c r="O78" i="2"/>
  <c r="Q78" i="2"/>
  <c r="R78" i="2"/>
  <c r="S78" i="2"/>
  <c r="H79" i="2"/>
  <c r="K79" i="2"/>
  <c r="M79" i="2"/>
  <c r="O79" i="2"/>
  <c r="Q79" i="2"/>
  <c r="R79" i="2"/>
  <c r="S79" i="2"/>
  <c r="H80" i="2"/>
  <c r="K80" i="2"/>
  <c r="M80" i="2"/>
  <c r="O80" i="2"/>
  <c r="Q80" i="2"/>
  <c r="R80" i="2"/>
  <c r="S80" i="2"/>
  <c r="H81" i="2"/>
  <c r="K81" i="2"/>
  <c r="M81" i="2"/>
  <c r="O81" i="2"/>
  <c r="Q81" i="2"/>
  <c r="R81" i="2"/>
  <c r="S81" i="2"/>
  <c r="H82" i="2"/>
  <c r="K82" i="2"/>
  <c r="M82" i="2"/>
  <c r="O82" i="2"/>
  <c r="Q82" i="2"/>
  <c r="R82" i="2"/>
  <c r="S82" i="2"/>
  <c r="H83" i="2"/>
  <c r="K83" i="2"/>
  <c r="M83" i="2"/>
  <c r="O83" i="2"/>
  <c r="Q83" i="2"/>
  <c r="R83" i="2"/>
  <c r="S83" i="2"/>
  <c r="H84" i="2"/>
  <c r="K84" i="2"/>
  <c r="M84" i="2"/>
  <c r="O84" i="2"/>
  <c r="Q84" i="2"/>
  <c r="R84" i="2"/>
  <c r="S84" i="2"/>
  <c r="H85" i="2"/>
  <c r="K85" i="2"/>
  <c r="M85" i="2"/>
  <c r="O85" i="2"/>
  <c r="Q85" i="2"/>
  <c r="R85" i="2"/>
  <c r="S85" i="2"/>
  <c r="H86" i="2"/>
  <c r="K86" i="2"/>
  <c r="M86" i="2"/>
  <c r="O86" i="2"/>
  <c r="Q86" i="2"/>
  <c r="R86" i="2"/>
  <c r="S86" i="2"/>
  <c r="H87" i="2"/>
  <c r="K87" i="2"/>
  <c r="M87" i="2"/>
  <c r="O87" i="2"/>
  <c r="Q87" i="2"/>
  <c r="R87" i="2"/>
  <c r="S87" i="2"/>
  <c r="H88" i="2"/>
  <c r="K88" i="2"/>
  <c r="M88" i="2"/>
  <c r="O88" i="2"/>
  <c r="Q88" i="2"/>
  <c r="R88" i="2"/>
  <c r="S88" i="2"/>
  <c r="H89" i="2"/>
  <c r="K89" i="2"/>
  <c r="M89" i="2"/>
  <c r="O89" i="2"/>
  <c r="Q89" i="2"/>
  <c r="R89" i="2"/>
  <c r="S89" i="2"/>
  <c r="H90" i="2"/>
  <c r="K90" i="2"/>
  <c r="M90" i="2"/>
  <c r="O90" i="2"/>
  <c r="Q90" i="2"/>
  <c r="R90" i="2"/>
  <c r="S90" i="2"/>
  <c r="H91" i="2"/>
  <c r="K91" i="2"/>
  <c r="M91" i="2"/>
  <c r="O91" i="2"/>
  <c r="Q91" i="2"/>
  <c r="R91" i="2"/>
  <c r="S91" i="2"/>
  <c r="H92" i="2"/>
  <c r="K92" i="2"/>
  <c r="M92" i="2"/>
  <c r="O92" i="2"/>
  <c r="Q92" i="2"/>
  <c r="R92" i="2"/>
  <c r="S92" i="2"/>
  <c r="H93" i="2"/>
  <c r="K93" i="2"/>
  <c r="M93" i="2"/>
  <c r="O93" i="2"/>
  <c r="Q93" i="2"/>
  <c r="R93" i="2"/>
  <c r="S93" i="2"/>
  <c r="H94" i="2"/>
  <c r="K94" i="2"/>
  <c r="M94" i="2"/>
  <c r="O94" i="2"/>
  <c r="Q94" i="2"/>
  <c r="R94" i="2"/>
  <c r="S94" i="2"/>
  <c r="H95" i="2"/>
  <c r="K95" i="2"/>
  <c r="M95" i="2"/>
  <c r="O95" i="2"/>
  <c r="Q95" i="2"/>
  <c r="R95" i="2"/>
  <c r="S95" i="2"/>
  <c r="H96" i="2"/>
  <c r="K96" i="2"/>
  <c r="M96" i="2"/>
  <c r="O96" i="2"/>
  <c r="Q96" i="2"/>
  <c r="R96" i="2"/>
  <c r="S96" i="2"/>
  <c r="H97" i="2"/>
  <c r="K97" i="2"/>
  <c r="M97" i="2"/>
  <c r="O97" i="2"/>
  <c r="Q97" i="2"/>
  <c r="R97" i="2"/>
  <c r="S97" i="2"/>
  <c r="H98" i="2"/>
  <c r="K98" i="2"/>
  <c r="M98" i="2"/>
  <c r="O98" i="2"/>
  <c r="Q98" i="2"/>
  <c r="R98" i="2"/>
  <c r="S98" i="2"/>
  <c r="H99" i="2"/>
  <c r="K99" i="2"/>
  <c r="M99" i="2"/>
  <c r="O99" i="2"/>
  <c r="Q99" i="2"/>
  <c r="R99" i="2"/>
  <c r="S99" i="2"/>
  <c r="H100" i="2"/>
  <c r="K100" i="2"/>
  <c r="M100" i="2"/>
  <c r="O100" i="2"/>
  <c r="Q100" i="2"/>
  <c r="R100" i="2"/>
  <c r="S100" i="2"/>
  <c r="H101" i="2"/>
  <c r="K101" i="2"/>
  <c r="M101" i="2"/>
  <c r="O101" i="2"/>
  <c r="Q101" i="2"/>
  <c r="R101" i="2"/>
  <c r="S101" i="2"/>
  <c r="H102" i="2"/>
  <c r="K102" i="2"/>
  <c r="M102" i="2"/>
  <c r="O102" i="2"/>
  <c r="Q102" i="2"/>
  <c r="R102" i="2"/>
  <c r="S102" i="2"/>
  <c r="H103" i="2"/>
  <c r="K103" i="2"/>
  <c r="M103" i="2"/>
  <c r="O103" i="2"/>
  <c r="Q103" i="2"/>
  <c r="R103" i="2"/>
  <c r="S103" i="2"/>
  <c r="H104" i="2"/>
  <c r="K104" i="2"/>
  <c r="M104" i="2"/>
  <c r="O104" i="2"/>
  <c r="Q104" i="2"/>
  <c r="R104" i="2"/>
  <c r="S104" i="2"/>
  <c r="H105" i="2"/>
  <c r="K105" i="2"/>
  <c r="M105" i="2"/>
  <c r="O105" i="2"/>
  <c r="Q105" i="2"/>
  <c r="R105" i="2"/>
  <c r="S105" i="2"/>
  <c r="H106" i="2"/>
  <c r="K106" i="2"/>
  <c r="M106" i="2"/>
  <c r="O106" i="2"/>
  <c r="Q106" i="2"/>
  <c r="R106" i="2"/>
  <c r="S106" i="2"/>
  <c r="H107" i="2"/>
  <c r="K107" i="2"/>
  <c r="M107" i="2"/>
  <c r="O107" i="2"/>
  <c r="Q107" i="2"/>
  <c r="R107" i="2"/>
  <c r="S107" i="2"/>
  <c r="H108" i="2"/>
  <c r="K108" i="2"/>
  <c r="M108" i="2"/>
  <c r="O108" i="2"/>
  <c r="Q108" i="2"/>
  <c r="R108" i="2"/>
  <c r="S108" i="2"/>
  <c r="H109" i="2"/>
  <c r="K109" i="2"/>
  <c r="M109" i="2"/>
  <c r="O109" i="2"/>
  <c r="Q109" i="2"/>
  <c r="R109" i="2"/>
  <c r="S109" i="2"/>
  <c r="H110" i="2"/>
  <c r="K110" i="2"/>
  <c r="M110" i="2"/>
  <c r="O110" i="2"/>
  <c r="Q110" i="2"/>
  <c r="R110" i="2"/>
  <c r="S110" i="2"/>
  <c r="H111" i="2"/>
  <c r="K111" i="2"/>
  <c r="M111" i="2"/>
  <c r="O111" i="2"/>
  <c r="Q111" i="2"/>
  <c r="R111" i="2"/>
  <c r="S111" i="2"/>
  <c r="H112" i="2"/>
  <c r="K112" i="2"/>
  <c r="M112" i="2"/>
  <c r="O112" i="2"/>
  <c r="Q112" i="2"/>
  <c r="R112" i="2"/>
  <c r="S112" i="2"/>
  <c r="H113" i="2"/>
  <c r="K113" i="2"/>
  <c r="M113" i="2"/>
  <c r="O113" i="2"/>
  <c r="Q113" i="2"/>
  <c r="R113" i="2"/>
  <c r="S113" i="2"/>
  <c r="H114" i="2"/>
  <c r="K114" i="2"/>
  <c r="M114" i="2"/>
  <c r="O114" i="2"/>
  <c r="Q114" i="2"/>
  <c r="R114" i="2"/>
  <c r="S114" i="2"/>
  <c r="H115" i="2"/>
  <c r="K115" i="2"/>
  <c r="M115" i="2"/>
  <c r="O115" i="2"/>
  <c r="Q115" i="2"/>
  <c r="R115" i="2"/>
  <c r="S115" i="2"/>
  <c r="H116" i="2"/>
  <c r="K116" i="2"/>
  <c r="M116" i="2"/>
  <c r="O116" i="2"/>
  <c r="Q116" i="2"/>
  <c r="R116" i="2"/>
  <c r="S116" i="2"/>
  <c r="H117" i="2"/>
  <c r="K117" i="2"/>
  <c r="M117" i="2"/>
  <c r="O117" i="2"/>
  <c r="Q117" i="2"/>
  <c r="R117" i="2"/>
  <c r="S117" i="2"/>
  <c r="K118" i="2"/>
  <c r="M118" i="2"/>
  <c r="O118" i="2"/>
  <c r="Q118" i="2"/>
  <c r="R118" i="2"/>
  <c r="S118" i="2"/>
  <c r="U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P55" i="1"/>
  <c r="Q55" i="1"/>
  <c r="R55" i="1"/>
  <c r="P56" i="1"/>
  <c r="Q56" i="1"/>
  <c r="R56" i="1"/>
  <c r="P57" i="1"/>
  <c r="Q57" i="1"/>
  <c r="R57" i="1"/>
  <c r="P58" i="1"/>
  <c r="Q58" i="1"/>
  <c r="R58" i="1"/>
  <c r="P59" i="1"/>
  <c r="Q59" i="1"/>
  <c r="R59" i="1"/>
  <c r="P60" i="1"/>
  <c r="Q60" i="1"/>
  <c r="R60" i="1"/>
  <c r="P61" i="1"/>
  <c r="Q61" i="1"/>
  <c r="R61" i="1"/>
  <c r="P62" i="1"/>
  <c r="Q62" i="1"/>
  <c r="R62" i="1"/>
  <c r="P63" i="1"/>
  <c r="Q63" i="1"/>
  <c r="R63" i="1"/>
  <c r="P64" i="1"/>
  <c r="Q64" i="1"/>
  <c r="R64" i="1"/>
  <c r="P65" i="1"/>
  <c r="Q65" i="1"/>
  <c r="R65" i="1"/>
  <c r="P66" i="1"/>
  <c r="Q66" i="1"/>
  <c r="R66" i="1"/>
  <c r="P67" i="1"/>
  <c r="Q67" i="1"/>
  <c r="R67" i="1"/>
  <c r="P68" i="1"/>
  <c r="Q68" i="1"/>
  <c r="R68" i="1"/>
  <c r="P69" i="1"/>
  <c r="Q69" i="1"/>
  <c r="R69" i="1"/>
  <c r="P70" i="1"/>
  <c r="Q70" i="1"/>
  <c r="R70" i="1"/>
  <c r="P71" i="1"/>
  <c r="Q71" i="1"/>
  <c r="R71" i="1"/>
  <c r="P72" i="1"/>
  <c r="Q72" i="1"/>
  <c r="R72" i="1"/>
  <c r="P73" i="1"/>
  <c r="Q73" i="1"/>
  <c r="R73" i="1"/>
  <c r="P74" i="1"/>
  <c r="Q74" i="1"/>
  <c r="R74" i="1"/>
  <c r="P75" i="1"/>
  <c r="Q75" i="1"/>
  <c r="R75" i="1"/>
  <c r="P76" i="1"/>
  <c r="Q76" i="1"/>
  <c r="R76" i="1"/>
  <c r="P77" i="1"/>
  <c r="Q77" i="1"/>
  <c r="R77" i="1"/>
  <c r="P78" i="1"/>
  <c r="Q78" i="1"/>
  <c r="R78" i="1"/>
  <c r="P79" i="1"/>
  <c r="Q79" i="1"/>
  <c r="R79" i="1"/>
  <c r="P80" i="1"/>
  <c r="Q80" i="1"/>
  <c r="R80" i="1"/>
  <c r="P81" i="1"/>
  <c r="Q81" i="1"/>
  <c r="R81" i="1"/>
  <c r="P82" i="1"/>
  <c r="Q82" i="1"/>
  <c r="R82" i="1"/>
  <c r="P83" i="1"/>
  <c r="Q83" i="1"/>
  <c r="R83" i="1"/>
  <c r="P84" i="1"/>
  <c r="Q84" i="1"/>
  <c r="R84" i="1"/>
  <c r="P85" i="1"/>
  <c r="Q85" i="1"/>
  <c r="R85" i="1"/>
  <c r="P86" i="1"/>
  <c r="Q86" i="1"/>
  <c r="R86" i="1"/>
  <c r="P87" i="1"/>
  <c r="Q87" i="1"/>
  <c r="R87" i="1"/>
  <c r="P88" i="1"/>
  <c r="Q88" i="1"/>
  <c r="R88" i="1"/>
  <c r="P89" i="1"/>
  <c r="Q89" i="1"/>
  <c r="R89" i="1"/>
  <c r="P90" i="1"/>
  <c r="Q90" i="1"/>
  <c r="R90" i="1"/>
  <c r="P91" i="1"/>
  <c r="Q91" i="1"/>
  <c r="R91" i="1"/>
  <c r="P92" i="1"/>
  <c r="Q92" i="1"/>
  <c r="R92" i="1"/>
  <c r="P93" i="1"/>
  <c r="Q93" i="1"/>
  <c r="R93" i="1"/>
  <c r="P94" i="1"/>
  <c r="Q94" i="1"/>
  <c r="R94" i="1"/>
  <c r="P95" i="1"/>
  <c r="Q95" i="1"/>
  <c r="R95" i="1"/>
  <c r="P96" i="1"/>
  <c r="Q96" i="1"/>
  <c r="R96" i="1"/>
  <c r="P97" i="1"/>
  <c r="Q97" i="1"/>
  <c r="R97" i="1"/>
  <c r="P98" i="1"/>
  <c r="Q98" i="1"/>
  <c r="R98" i="1"/>
  <c r="P99" i="1"/>
  <c r="Q99" i="1"/>
  <c r="R99" i="1"/>
  <c r="P100" i="1"/>
  <c r="Q100" i="1"/>
  <c r="R100" i="1"/>
  <c r="P101" i="1"/>
  <c r="Q101" i="1"/>
  <c r="R101" i="1"/>
  <c r="P102" i="1"/>
  <c r="Q102" i="1"/>
  <c r="R102" i="1"/>
  <c r="P103" i="1"/>
  <c r="Q103" i="1"/>
  <c r="R103" i="1"/>
  <c r="P104" i="1"/>
  <c r="Q104" i="1"/>
  <c r="R104" i="1"/>
  <c r="P105" i="1"/>
  <c r="Q105" i="1"/>
  <c r="R105" i="1"/>
  <c r="P106" i="1"/>
  <c r="Q106" i="1"/>
  <c r="R106" i="1"/>
  <c r="P107" i="1"/>
  <c r="Q107" i="1"/>
  <c r="R107" i="1"/>
  <c r="P108" i="1"/>
  <c r="Q108" i="1"/>
  <c r="R108" i="1"/>
  <c r="P109" i="1"/>
  <c r="Q109" i="1"/>
  <c r="R109" i="1"/>
  <c r="P110" i="1"/>
  <c r="Q110" i="1"/>
  <c r="R110" i="1"/>
  <c r="P111" i="1"/>
  <c r="Q111" i="1"/>
  <c r="R111" i="1"/>
  <c r="P112" i="1"/>
  <c r="Q112" i="1"/>
  <c r="R112" i="1"/>
  <c r="P113" i="1"/>
  <c r="Q113" i="1"/>
  <c r="R113" i="1"/>
  <c r="P114" i="1"/>
  <c r="Q114" i="1"/>
  <c r="R114" i="1"/>
  <c r="P115" i="1"/>
  <c r="Q115" i="1"/>
  <c r="R115" i="1"/>
  <c r="P116" i="1"/>
  <c r="Q116" i="1"/>
  <c r="R116" i="1"/>
  <c r="P117" i="1"/>
  <c r="Q117" i="1"/>
  <c r="R117" i="1"/>
  <c r="R10" i="1"/>
  <c r="Q10" i="1"/>
  <c r="P10" i="1"/>
  <c r="H117" i="1"/>
  <c r="H116" i="1"/>
  <c r="H115" i="1"/>
  <c r="H114" i="1"/>
  <c r="K114" i="1" s="1"/>
  <c r="H113" i="1"/>
  <c r="H112" i="1"/>
  <c r="H111" i="1"/>
  <c r="K111" i="1" s="1"/>
  <c r="H110" i="1"/>
  <c r="T110" i="1" s="1"/>
  <c r="H109" i="1"/>
  <c r="H108" i="1"/>
  <c r="M108" i="1" s="1"/>
  <c r="H107" i="1"/>
  <c r="H106" i="1"/>
  <c r="K106" i="1" s="1"/>
  <c r="H105" i="1"/>
  <c r="H104" i="1"/>
  <c r="H103" i="1"/>
  <c r="K103" i="1" s="1"/>
  <c r="H102" i="1"/>
  <c r="T102" i="1" s="1"/>
  <c r="H101" i="1"/>
  <c r="H100" i="1"/>
  <c r="H99" i="1"/>
  <c r="H98" i="1"/>
  <c r="K98" i="1" s="1"/>
  <c r="H97" i="1"/>
  <c r="H96" i="1"/>
  <c r="H95" i="1"/>
  <c r="K95" i="1" s="1"/>
  <c r="H94" i="1"/>
  <c r="T94" i="1" s="1"/>
  <c r="H93" i="1"/>
  <c r="H92" i="1"/>
  <c r="H91" i="1"/>
  <c r="H90" i="1"/>
  <c r="K90" i="1" s="1"/>
  <c r="H89" i="1"/>
  <c r="H88" i="1"/>
  <c r="H87" i="1"/>
  <c r="K87" i="1" s="1"/>
  <c r="H86" i="1"/>
  <c r="T86" i="1" s="1"/>
  <c r="H85" i="1"/>
  <c r="H84" i="1"/>
  <c r="H83" i="1"/>
  <c r="H82" i="1"/>
  <c r="K82" i="1" s="1"/>
  <c r="H81" i="1"/>
  <c r="H80" i="1"/>
  <c r="H79" i="1"/>
  <c r="K79" i="1" s="1"/>
  <c r="H78" i="1"/>
  <c r="T78" i="1" s="1"/>
  <c r="H77" i="1"/>
  <c r="H76" i="1"/>
  <c r="H75" i="1"/>
  <c r="H74" i="1"/>
  <c r="K74" i="1" s="1"/>
  <c r="H73" i="1"/>
  <c r="H72" i="1"/>
  <c r="H71" i="1"/>
  <c r="K71" i="1" s="1"/>
  <c r="H70" i="1"/>
  <c r="T70" i="1" s="1"/>
  <c r="H69" i="1"/>
  <c r="H68" i="1"/>
  <c r="H67" i="1"/>
  <c r="H66" i="1"/>
  <c r="K66" i="1" s="1"/>
  <c r="H65" i="1"/>
  <c r="H64" i="1"/>
  <c r="H63" i="1"/>
  <c r="K63" i="1" s="1"/>
  <c r="H62" i="1"/>
  <c r="T62" i="1" s="1"/>
  <c r="H61" i="1"/>
  <c r="H60" i="1"/>
  <c r="H59" i="1"/>
  <c r="H58" i="1"/>
  <c r="T58" i="1" s="1"/>
  <c r="H57" i="1"/>
  <c r="H56" i="1"/>
  <c r="H55" i="1"/>
  <c r="K55" i="1" s="1"/>
  <c r="H54" i="1"/>
  <c r="T54" i="1" s="1"/>
  <c r="H53" i="1"/>
  <c r="H52" i="1"/>
  <c r="K52" i="1" s="1"/>
  <c r="H51" i="1"/>
  <c r="H50" i="1"/>
  <c r="K50" i="1" s="1"/>
  <c r="H49" i="1"/>
  <c r="H48" i="1"/>
  <c r="H47" i="1"/>
  <c r="K47" i="1" s="1"/>
  <c r="H46" i="1"/>
  <c r="T46" i="1" s="1"/>
  <c r="H45" i="1"/>
  <c r="H44" i="1"/>
  <c r="H43" i="1"/>
  <c r="H42" i="1"/>
  <c r="K42" i="1" s="1"/>
  <c r="H41" i="1"/>
  <c r="H40" i="1"/>
  <c r="H39" i="1"/>
  <c r="K39" i="1" s="1"/>
  <c r="H38" i="1"/>
  <c r="T38" i="1" s="1"/>
  <c r="H37" i="1"/>
  <c r="H36" i="1"/>
  <c r="H35" i="1"/>
  <c r="H34" i="1"/>
  <c r="K34" i="1" s="1"/>
  <c r="H33" i="1"/>
  <c r="H32" i="1"/>
  <c r="H31" i="1"/>
  <c r="K31" i="1" s="1"/>
  <c r="H30" i="1"/>
  <c r="T30" i="1" s="1"/>
  <c r="H29" i="1"/>
  <c r="H28" i="1"/>
  <c r="H27" i="1"/>
  <c r="H26" i="1"/>
  <c r="T26" i="1" s="1"/>
  <c r="H25" i="1"/>
  <c r="H24" i="1"/>
  <c r="H23" i="1"/>
  <c r="K23" i="1" s="1"/>
  <c r="H22" i="1"/>
  <c r="T22" i="1" s="1"/>
  <c r="H21" i="1"/>
  <c r="H20" i="1"/>
  <c r="H19" i="1"/>
  <c r="H18" i="1"/>
  <c r="K18" i="1" s="1"/>
  <c r="H17" i="1"/>
  <c r="H16" i="1"/>
  <c r="H15" i="1"/>
  <c r="K15" i="1" s="1"/>
  <c r="H14" i="1"/>
  <c r="T14" i="1" s="1"/>
  <c r="H13" i="1"/>
  <c r="H12" i="1"/>
  <c r="H11" i="1"/>
  <c r="H10" i="1"/>
  <c r="T10" i="1" s="1"/>
  <c r="K117" i="1"/>
  <c r="M117" i="1"/>
  <c r="K116" i="1"/>
  <c r="M116" i="1"/>
  <c r="K115" i="1"/>
  <c r="M115" i="1"/>
  <c r="K113" i="1"/>
  <c r="M113" i="1"/>
  <c r="K112" i="1"/>
  <c r="M112" i="1"/>
  <c r="K109" i="1"/>
  <c r="M109" i="1"/>
  <c r="K108" i="1"/>
  <c r="K107" i="1"/>
  <c r="M107" i="1"/>
  <c r="K105" i="1"/>
  <c r="M105" i="1"/>
  <c r="K104" i="1"/>
  <c r="M104" i="1"/>
  <c r="K101" i="1"/>
  <c r="M101" i="1"/>
  <c r="K100" i="1"/>
  <c r="M100" i="1"/>
  <c r="K99" i="1"/>
  <c r="M99" i="1"/>
  <c r="K97" i="1"/>
  <c r="M97" i="1"/>
  <c r="K96" i="1"/>
  <c r="M96" i="1"/>
  <c r="K93" i="1"/>
  <c r="M93" i="1"/>
  <c r="K92" i="1"/>
  <c r="M92" i="1"/>
  <c r="K91" i="1"/>
  <c r="M91" i="1"/>
  <c r="M90" i="1"/>
  <c r="K89" i="1"/>
  <c r="M89" i="1"/>
  <c r="K88" i="1"/>
  <c r="M88" i="1"/>
  <c r="K85" i="1"/>
  <c r="M85" i="1"/>
  <c r="K84" i="1"/>
  <c r="M84" i="1"/>
  <c r="K83" i="1"/>
  <c r="M83" i="1"/>
  <c r="K81" i="1"/>
  <c r="M81" i="1"/>
  <c r="K80" i="1"/>
  <c r="M80" i="1"/>
  <c r="K77" i="1"/>
  <c r="M77" i="1"/>
  <c r="K76" i="1"/>
  <c r="M76" i="1"/>
  <c r="K75" i="1"/>
  <c r="M75" i="1"/>
  <c r="K73" i="1"/>
  <c r="M73" i="1"/>
  <c r="K72" i="1"/>
  <c r="M72" i="1"/>
  <c r="K69" i="1"/>
  <c r="M69" i="1"/>
  <c r="K68" i="1"/>
  <c r="M68" i="1"/>
  <c r="K67" i="1"/>
  <c r="M67" i="1"/>
  <c r="K65" i="1"/>
  <c r="M65" i="1"/>
  <c r="K64" i="1"/>
  <c r="M64" i="1"/>
  <c r="K61" i="1"/>
  <c r="M61" i="1"/>
  <c r="K60" i="1"/>
  <c r="M60" i="1"/>
  <c r="K59" i="1"/>
  <c r="M59" i="1"/>
  <c r="K57" i="1"/>
  <c r="M57" i="1"/>
  <c r="K56" i="1"/>
  <c r="M56" i="1"/>
  <c r="K53" i="1"/>
  <c r="M53" i="1"/>
  <c r="M52" i="1"/>
  <c r="K51" i="1"/>
  <c r="M51" i="1"/>
  <c r="K49" i="1"/>
  <c r="M49" i="1"/>
  <c r="K48" i="1"/>
  <c r="M48" i="1"/>
  <c r="K45" i="1"/>
  <c r="M45" i="1"/>
  <c r="K44" i="1"/>
  <c r="M44" i="1"/>
  <c r="K43" i="1"/>
  <c r="M43" i="1"/>
  <c r="K41" i="1"/>
  <c r="M41" i="1"/>
  <c r="K40" i="1"/>
  <c r="M40" i="1"/>
  <c r="K37" i="1"/>
  <c r="M37" i="1"/>
  <c r="K36" i="1"/>
  <c r="M36" i="1"/>
  <c r="K35" i="1"/>
  <c r="M35" i="1"/>
  <c r="K33" i="1"/>
  <c r="M33" i="1"/>
  <c r="K32" i="1"/>
  <c r="M32" i="1"/>
  <c r="K29" i="1"/>
  <c r="M29" i="1"/>
  <c r="K28" i="1"/>
  <c r="M28" i="1"/>
  <c r="K27" i="1"/>
  <c r="M27" i="1"/>
  <c r="K25" i="1"/>
  <c r="M25" i="1"/>
  <c r="K24" i="1"/>
  <c r="M24" i="1"/>
  <c r="K21" i="1"/>
  <c r="M21" i="1"/>
  <c r="K20" i="1"/>
  <c r="M20" i="1"/>
  <c r="K19" i="1"/>
  <c r="M19" i="1"/>
  <c r="K17" i="1"/>
  <c r="M17" i="1"/>
  <c r="K16" i="1"/>
  <c r="M16" i="1"/>
  <c r="K13" i="1"/>
  <c r="M13" i="1"/>
  <c r="K12" i="1"/>
  <c r="M12" i="1"/>
  <c r="K11" i="1"/>
  <c r="M11" i="1"/>
  <c r="T117" i="1"/>
  <c r="T116" i="1"/>
  <c r="T115" i="1"/>
  <c r="T114" i="1"/>
  <c r="T113" i="1"/>
  <c r="T112" i="1"/>
  <c r="T109" i="1"/>
  <c r="T108" i="1"/>
  <c r="T107" i="1"/>
  <c r="T105" i="1"/>
  <c r="T104" i="1"/>
  <c r="T101" i="1"/>
  <c r="T100" i="1"/>
  <c r="T99" i="1"/>
  <c r="T97" i="1"/>
  <c r="T96" i="1"/>
  <c r="T93" i="1"/>
  <c r="T92" i="1"/>
  <c r="T91" i="1"/>
  <c r="T89" i="1"/>
  <c r="T88" i="1"/>
  <c r="T85" i="1"/>
  <c r="T84" i="1"/>
  <c r="T83" i="1"/>
  <c r="T82" i="1"/>
  <c r="T81" i="1"/>
  <c r="T80" i="1"/>
  <c r="T77" i="1"/>
  <c r="T76" i="1"/>
  <c r="T75" i="1"/>
  <c r="T73" i="1"/>
  <c r="T72" i="1"/>
  <c r="T69" i="1"/>
  <c r="T68" i="1"/>
  <c r="T67" i="1"/>
  <c r="T65" i="1"/>
  <c r="T64" i="1"/>
  <c r="T61" i="1"/>
  <c r="T60" i="1"/>
  <c r="T59" i="1"/>
  <c r="T57" i="1"/>
  <c r="T56" i="1"/>
  <c r="T53" i="1"/>
  <c r="T52" i="1"/>
  <c r="T51" i="1"/>
  <c r="T50" i="1"/>
  <c r="T49" i="1"/>
  <c r="T48" i="1"/>
  <c r="T45" i="1"/>
  <c r="T44" i="1"/>
  <c r="T43" i="1"/>
  <c r="T41" i="1"/>
  <c r="T40" i="1"/>
  <c r="T37" i="1"/>
  <c r="T36" i="1"/>
  <c r="T35" i="1"/>
  <c r="T33" i="1"/>
  <c r="T32" i="1"/>
  <c r="T29" i="1"/>
  <c r="T28" i="1"/>
  <c r="T27" i="1"/>
  <c r="T25" i="1"/>
  <c r="T24" i="1"/>
  <c r="T21" i="1"/>
  <c r="T20" i="1"/>
  <c r="T19" i="1"/>
  <c r="T18" i="1"/>
  <c r="T17" i="1"/>
  <c r="T16" i="1"/>
  <c r="T13" i="1"/>
  <c r="T12" i="1"/>
  <c r="T11" i="1"/>
  <c r="V11" i="1" l="1"/>
  <c r="V12" i="1"/>
  <c r="V13" i="1"/>
  <c r="V16" i="1"/>
  <c r="V17" i="1"/>
  <c r="V19" i="1"/>
  <c r="V20" i="1"/>
  <c r="V21" i="1"/>
  <c r="V24" i="1"/>
  <c r="V25" i="1"/>
  <c r="V27" i="1"/>
  <c r="V28" i="1"/>
  <c r="V29" i="1"/>
  <c r="V32" i="1"/>
  <c r="V33" i="1"/>
  <c r="V35" i="1"/>
  <c r="V36" i="1"/>
  <c r="V37" i="1"/>
  <c r="V40" i="1"/>
  <c r="V41" i="1"/>
  <c r="V43" i="1"/>
  <c r="V44" i="1"/>
  <c r="V45" i="1"/>
  <c r="V48" i="1"/>
  <c r="V49" i="1"/>
  <c r="V51" i="1"/>
  <c r="V52" i="1"/>
  <c r="V53" i="1"/>
  <c r="V56" i="1"/>
  <c r="V57" i="1"/>
  <c r="V59" i="1"/>
  <c r="V60" i="1"/>
  <c r="V61" i="1"/>
  <c r="V64" i="1"/>
  <c r="V65" i="1"/>
  <c r="V67" i="1"/>
  <c r="V68" i="1"/>
  <c r="V69" i="1"/>
  <c r="V72" i="1"/>
  <c r="V73" i="1"/>
  <c r="V75" i="1"/>
  <c r="V76" i="1"/>
  <c r="V77" i="1"/>
  <c r="V80" i="1"/>
  <c r="V81" i="1"/>
  <c r="V83" i="1"/>
  <c r="V84" i="1"/>
  <c r="V85" i="1"/>
  <c r="V88" i="1"/>
  <c r="V89" i="1"/>
  <c r="V91" i="1"/>
  <c r="V92" i="1"/>
  <c r="V93" i="1"/>
  <c r="V96" i="1"/>
  <c r="V97" i="1"/>
  <c r="V99" i="1"/>
  <c r="V100" i="1"/>
  <c r="V101" i="1"/>
  <c r="V104" i="1"/>
  <c r="V105" i="1"/>
  <c r="V107" i="1"/>
  <c r="V109" i="1"/>
  <c r="V112" i="1"/>
  <c r="V113" i="1"/>
  <c r="V115" i="1"/>
  <c r="V116" i="1"/>
  <c r="V117" i="1"/>
  <c r="V108" i="1"/>
  <c r="Q118" i="1"/>
  <c r="Q120" i="1" s="1"/>
  <c r="R118" i="1"/>
  <c r="R120" i="1" s="1"/>
  <c r="P118" i="1"/>
  <c r="M114" i="1"/>
  <c r="V114" i="1" s="1"/>
  <c r="T42" i="1"/>
  <c r="T74" i="1"/>
  <c r="T106" i="1"/>
  <c r="M26" i="1"/>
  <c r="V26" i="1" s="1"/>
  <c r="M42" i="1"/>
  <c r="V42" i="1" s="1"/>
  <c r="M58" i="1"/>
  <c r="V58" i="1" s="1"/>
  <c r="M74" i="1"/>
  <c r="V74" i="1" s="1"/>
  <c r="K26" i="1"/>
  <c r="K58" i="1"/>
  <c r="M98" i="1"/>
  <c r="T66" i="1"/>
  <c r="T34" i="1"/>
  <c r="T98" i="1"/>
  <c r="M82" i="1"/>
  <c r="V82" i="1" s="1"/>
  <c r="T90" i="1"/>
  <c r="V90" i="1" s="1"/>
  <c r="M18" i="1"/>
  <c r="V18" i="1" s="1"/>
  <c r="M34" i="1"/>
  <c r="V34" i="1" s="1"/>
  <c r="M50" i="1"/>
  <c r="V50" i="1" s="1"/>
  <c r="M66" i="1"/>
  <c r="V66" i="1" s="1"/>
  <c r="M106" i="1"/>
  <c r="V106" i="1" s="1"/>
  <c r="M14" i="1"/>
  <c r="V14" i="1" s="1"/>
  <c r="M22" i="1"/>
  <c r="V22" i="1" s="1"/>
  <c r="M30" i="1"/>
  <c r="V30" i="1" s="1"/>
  <c r="M38" i="1"/>
  <c r="V38" i="1" s="1"/>
  <c r="M46" i="1"/>
  <c r="V46" i="1" s="1"/>
  <c r="M54" i="1"/>
  <c r="V54" i="1" s="1"/>
  <c r="M62" i="1"/>
  <c r="V62" i="1" s="1"/>
  <c r="M70" i="1"/>
  <c r="V70" i="1" s="1"/>
  <c r="M78" i="1"/>
  <c r="V78" i="1" s="1"/>
  <c r="M86" i="1"/>
  <c r="V86" i="1" s="1"/>
  <c r="M94" i="1"/>
  <c r="V94" i="1" s="1"/>
  <c r="M102" i="1"/>
  <c r="V102" i="1" s="1"/>
  <c r="M110" i="1"/>
  <c r="V110" i="1" s="1"/>
  <c r="K14" i="1"/>
  <c r="K22" i="1"/>
  <c r="K30" i="1"/>
  <c r="K38" i="1"/>
  <c r="K46" i="1"/>
  <c r="K54" i="1"/>
  <c r="K62" i="1"/>
  <c r="K70" i="1"/>
  <c r="K78" i="1"/>
  <c r="K86" i="1"/>
  <c r="K94" i="1"/>
  <c r="K102" i="1"/>
  <c r="K110" i="1"/>
  <c r="M15" i="1"/>
  <c r="M23" i="1"/>
  <c r="M31" i="1"/>
  <c r="M39" i="1"/>
  <c r="M47" i="1"/>
  <c r="M55" i="1"/>
  <c r="M63" i="1"/>
  <c r="M71" i="1"/>
  <c r="M79" i="1"/>
  <c r="M87" i="1"/>
  <c r="M95" i="1"/>
  <c r="M103" i="1"/>
  <c r="M111" i="1"/>
  <c r="T15" i="1"/>
  <c r="T23" i="1"/>
  <c r="T31" i="1"/>
  <c r="T39" i="1"/>
  <c r="T47" i="1"/>
  <c r="T55" i="1"/>
  <c r="T63" i="1"/>
  <c r="T71" i="1"/>
  <c r="T79" i="1"/>
  <c r="T87" i="1"/>
  <c r="T95" i="1"/>
  <c r="T103" i="1"/>
  <c r="T111" i="1"/>
  <c r="M10" i="1"/>
  <c r="V10" i="1" s="1"/>
  <c r="K10" i="1"/>
  <c r="V111" i="1" l="1"/>
  <c r="V103" i="1"/>
  <c r="V95" i="1"/>
  <c r="V87" i="1"/>
  <c r="V79" i="1"/>
  <c r="V71" i="1"/>
  <c r="V63" i="1"/>
  <c r="V55" i="1"/>
  <c r="V47" i="1"/>
  <c r="V39" i="1"/>
  <c r="V31" i="1"/>
  <c r="V23" i="1"/>
  <c r="V15" i="1"/>
  <c r="V98" i="1"/>
  <c r="P122" i="1"/>
  <c r="P120" i="1"/>
  <c r="M118" i="1"/>
  <c r="K118" i="1"/>
  <c r="N118" i="1" l="1"/>
  <c r="T118" i="1"/>
  <c r="U118" i="1" l="1"/>
  <c r="V118" i="1"/>
</calcChain>
</file>

<file path=xl/sharedStrings.xml><?xml version="1.0" encoding="utf-8"?>
<sst xmlns="http://schemas.openxmlformats.org/spreadsheetml/2006/main" count="777" uniqueCount="259">
  <si>
    <t>Moss Avenue Reconstruction</t>
  </si>
  <si>
    <t>Proposal Bid Form</t>
  </si>
  <si>
    <t>City Project Number:</t>
  </si>
  <si>
    <t>O2325</t>
  </si>
  <si>
    <t>Bid Opening Date:</t>
  </si>
  <si>
    <t>OPCC Date:</t>
  </si>
  <si>
    <t>ITEM NO.</t>
  </si>
  <si>
    <t>SPECIALTY ITEM</t>
  </si>
  <si>
    <t>PAY ITEM</t>
  </si>
  <si>
    <t>DESCRIPTION</t>
  </si>
  <si>
    <t>Quantities</t>
  </si>
  <si>
    <t>UNITS</t>
  </si>
  <si>
    <t>ICCI Proposal</t>
  </si>
  <si>
    <t>UCM Proposal</t>
  </si>
  <si>
    <t>UCM Variation to ICCI</t>
  </si>
  <si>
    <t>Low Bidder Fund Breakdown</t>
  </si>
  <si>
    <t>Engineer OPCC</t>
  </si>
  <si>
    <t>UCM Variation to OPCC</t>
  </si>
  <si>
    <t>OPCC Fund Breakdown</t>
  </si>
  <si>
    <t>CITY SWU</t>
  </si>
  <si>
    <t>CITY MFT</t>
  </si>
  <si>
    <t>IAWC</t>
  </si>
  <si>
    <t>TOTAL</t>
  </si>
  <si>
    <t>UNIT PRICE</t>
  </si>
  <si>
    <t>%</t>
  </si>
  <si>
    <t>$</t>
  </si>
  <si>
    <t>Y</t>
  </si>
  <si>
    <t>20100110</t>
  </si>
  <si>
    <t>TREE REMOVAL (6 TO 15 UNITS DIAMETER)</t>
  </si>
  <si>
    <t>UNIT</t>
  </si>
  <si>
    <t>20100210</t>
  </si>
  <si>
    <t>TREE REMOVAL (OVER 15 UNITS DIAMETER)</t>
  </si>
  <si>
    <t>20101100</t>
  </si>
  <si>
    <t>TREE TRUNK PROTECTION</t>
  </si>
  <si>
    <t xml:space="preserve">EACH   </t>
  </si>
  <si>
    <t>20200100</t>
  </si>
  <si>
    <t>EARTH EXCAVATION</t>
  </si>
  <si>
    <t xml:space="preserve">CU YD  </t>
  </si>
  <si>
    <t>20800150</t>
  </si>
  <si>
    <t>TRENCH BACKFILL</t>
  </si>
  <si>
    <t>20900110</t>
  </si>
  <si>
    <t>POROUS GRANULAR BACKFILL</t>
  </si>
  <si>
    <t>21001000</t>
  </si>
  <si>
    <t>GEOTECHNICAL FABRIC FOR GROUND STABILIZATION</t>
  </si>
  <si>
    <t xml:space="preserve">SQ YD  </t>
  </si>
  <si>
    <t>21101615</t>
  </si>
  <si>
    <t>TOPSOIL FURNISH AND PLACE,  4"</t>
  </si>
  <si>
    <t>25000400</t>
  </si>
  <si>
    <t>NITROGEN FERTILIZER NUTRIENT</t>
  </si>
  <si>
    <t xml:space="preserve">POUND  </t>
  </si>
  <si>
    <t>25000500</t>
  </si>
  <si>
    <t>PHOSPHORUS FERTILIZER NUTRIENT</t>
  </si>
  <si>
    <t>25000600</t>
  </si>
  <si>
    <t>POTASSIUM FERTILIZER NUTRIENT</t>
  </si>
  <si>
    <t>25200100</t>
  </si>
  <si>
    <t>SODDING</t>
  </si>
  <si>
    <t>28000250</t>
  </si>
  <si>
    <t>TEMPORARY EROSION CONTROL SEEDING</t>
  </si>
  <si>
    <t>28000500</t>
  </si>
  <si>
    <t>INLET AND PIPE PROTECTION</t>
  </si>
  <si>
    <t>28200200</t>
  </si>
  <si>
    <t>FILTER FABRIC</t>
  </si>
  <si>
    <t>30300001</t>
  </si>
  <si>
    <t>AGGREGATE SUBGRADE IMPROVEMENT</t>
  </si>
  <si>
    <t>31100600</t>
  </si>
  <si>
    <t>SUBBASE GRANULAR MATERIAL, TYPE A  7"</t>
  </si>
  <si>
    <t>31101200</t>
  </si>
  <si>
    <t>SUBBASE GRANULAR MATERIAL, TYPE B  4"</t>
  </si>
  <si>
    <t>40201000</t>
  </si>
  <si>
    <t>AGGREGATE FOR TEMPORARY ACCESS</t>
  </si>
  <si>
    <t xml:space="preserve">TON    </t>
  </si>
  <si>
    <t>40600275</t>
  </si>
  <si>
    <t>BITUMINOUS MATERIALS (PRIME COAT)</t>
  </si>
  <si>
    <t>40600290</t>
  </si>
  <si>
    <t>BITUMINOUS MATERIALS (TACK COAT)</t>
  </si>
  <si>
    <t>40603230</t>
  </si>
  <si>
    <t>POLYMERIZED HOT-MIX ASPHALT BINDER COURSE, IL-19.0, N50</t>
  </si>
  <si>
    <t>40604160</t>
  </si>
  <si>
    <t>POLYMERIZED HOT-MIX ASPHALT SURFACE COURSE, IL-9.5, MIX "D", N50</t>
  </si>
  <si>
    <t>42300200</t>
  </si>
  <si>
    <t>PORTLAND CEMENT CONCRETE DRIVEWAY PAVEMENT,  6 INCH</t>
  </si>
  <si>
    <t>42300400</t>
  </si>
  <si>
    <t>PORTLAND CEMENT CONCRETE DRIVEWAY PAVEMENT,  8 INCH</t>
  </si>
  <si>
    <t>42400100</t>
  </si>
  <si>
    <t>PORTLAND CEMENT CONCRETE SIDEWALK 4 INCH</t>
  </si>
  <si>
    <t xml:space="preserve">SQ FT  </t>
  </si>
  <si>
    <t>42400800</t>
  </si>
  <si>
    <t>DETECTABLE WARNINGS</t>
  </si>
  <si>
    <t>44000100</t>
  </si>
  <si>
    <t>PAVEMENT REMOVAL</t>
  </si>
  <si>
    <t>44000200</t>
  </si>
  <si>
    <t>DRIVEWAY PAVEMENT REMOVAL</t>
  </si>
  <si>
    <t>44000600</t>
  </si>
  <si>
    <t>SIDEWALK REMOVAL</t>
  </si>
  <si>
    <t>44200942</t>
  </si>
  <si>
    <t>CLASS B PATCHES, TYPE III,  8 INCH</t>
  </si>
  <si>
    <t>550B0050</t>
  </si>
  <si>
    <t>STORM SEWERS, CLASS B, TYPE 1   12"</t>
  </si>
  <si>
    <t xml:space="preserve">FOOT   </t>
  </si>
  <si>
    <t>550B0070</t>
  </si>
  <si>
    <t>STORM SEWERS, CLASS B, TYPE 1   15"</t>
  </si>
  <si>
    <t>550B0110</t>
  </si>
  <si>
    <t>STORM SEWERS, CLASS B, TYPE 1   21"</t>
  </si>
  <si>
    <t>550B0120</t>
  </si>
  <si>
    <t>STORM SEWERS, CLASS B, TYPE 1   24"</t>
  </si>
  <si>
    <t>550B0340</t>
  </si>
  <si>
    <t>STORM SEWERS, CLASS B, TYPE 2   12"</t>
  </si>
  <si>
    <t>55100400</t>
  </si>
  <si>
    <t>STORM SEWER REMOVAL  10"</t>
  </si>
  <si>
    <t>55100500</t>
  </si>
  <si>
    <t>STORM SEWER REMOVAL  12"</t>
  </si>
  <si>
    <t>56103000</t>
  </si>
  <si>
    <t>DUCTILE IRON WATER MAIN   6"</t>
  </si>
  <si>
    <t>56103100</t>
  </si>
  <si>
    <t>DUCTILE IRON WATER MAIN   8"</t>
  </si>
  <si>
    <t>56103400</t>
  </si>
  <si>
    <t>DUCTILE IRON WATER MAIN  16"</t>
  </si>
  <si>
    <t>60108501</t>
  </si>
  <si>
    <t>PIPE UNDERDRAINS, TYPE 3</t>
  </si>
  <si>
    <t>60218400</t>
  </si>
  <si>
    <t>MANHOLES, TYPE A, 4'-DIAMETER, TYPE 1 FRAME, CLOSED LID</t>
  </si>
  <si>
    <t>60219530</t>
  </si>
  <si>
    <t>MANHOLES, TYPE A, 4'-DIAMETER, TYPE 23 FRAME AND GRATE</t>
  </si>
  <si>
    <t>60221100</t>
  </si>
  <si>
    <t>MANHOLES, TYPE A, 5'-DIAMETER, TYPE 1 FRAME, CLOSED LID</t>
  </si>
  <si>
    <t>60222230</t>
  </si>
  <si>
    <t>MANHOLES, TYPE A, 5'-DIAMETER, TYPE 23 FRAME AND GRATE</t>
  </si>
  <si>
    <t>60236200</t>
  </si>
  <si>
    <t>INLETS, TYPE A, TYPE 8 GRATE</t>
  </si>
  <si>
    <t>60240327</t>
  </si>
  <si>
    <t>INLETS, TYPE B, TYPE 23 FRAME AND GRATE</t>
  </si>
  <si>
    <t>60500040</t>
  </si>
  <si>
    <t>REMOVING MANHOLES</t>
  </si>
  <si>
    <t>60500060</t>
  </si>
  <si>
    <t>REMOVING INLETS</t>
  </si>
  <si>
    <t>60604400</t>
  </si>
  <si>
    <t>COMBINATION CONCRETE CURB AND GUTTER, TYPE B-6.18</t>
  </si>
  <si>
    <t>60604700</t>
  </si>
  <si>
    <t>COMBINATION CONCRETE CURB AND GUTTER, TYPE B-6.18 (MODIFIED)</t>
  </si>
  <si>
    <t>60608600</t>
  </si>
  <si>
    <t>COMBINATION CONCRETE CURB AND GUTTER, TYPE M-6.06</t>
  </si>
  <si>
    <t>60622400</t>
  </si>
  <si>
    <t>CONCRETE MEDIAN, TYPE SM-6.06</t>
  </si>
  <si>
    <t>60801012</t>
  </si>
  <si>
    <t>FLAP GATE  12"</t>
  </si>
  <si>
    <t>60801015</t>
  </si>
  <si>
    <t>FLAP GATE  15"</t>
  </si>
  <si>
    <t>60801024</t>
  </si>
  <si>
    <t>FLAP GATE  24"</t>
  </si>
  <si>
    <t>67000500</t>
  </si>
  <si>
    <t>ENGINEER'S FIELD OFFICE, TYPE B</t>
  </si>
  <si>
    <t xml:space="preserve">CAL MO </t>
  </si>
  <si>
    <t>67100100</t>
  </si>
  <si>
    <t>MOBILIZATION</t>
  </si>
  <si>
    <t xml:space="preserve">L SUM  </t>
  </si>
  <si>
    <t>72800100</t>
  </si>
  <si>
    <t>TELESCOPING STEEL SIGN SUPPORT</t>
  </si>
  <si>
    <t>78009000</t>
  </si>
  <si>
    <t>MODIFIED URETHANE PAVEMENT MARKING - LETTERS AND SYMBOLS</t>
  </si>
  <si>
    <t>78009004</t>
  </si>
  <si>
    <t>MODIFIED URETHANE PAVEMENT MARKING - LINE 4"</t>
  </si>
  <si>
    <t>78009006</t>
  </si>
  <si>
    <t>MODIFIED URETHANE PAVEMENT MARKING - LINE 6"</t>
  </si>
  <si>
    <t>78009012</t>
  </si>
  <si>
    <t>MODIFIED URETHANE PAVEMENT MARKING - LINE 12"</t>
  </si>
  <si>
    <t>78009024</t>
  </si>
  <si>
    <t>MODIFIED URETHANE PAVEMENT MARKING - LINE 24"</t>
  </si>
  <si>
    <t>78011000</t>
  </si>
  <si>
    <t>GROOVING FOR RECESSED PAVEMENT MARKING, LETTERS AND SYMBOLS</t>
  </si>
  <si>
    <t>78011025</t>
  </si>
  <si>
    <t>GROOVING FOR RECESSED PAVEMENT MARKING 5"</t>
  </si>
  <si>
    <t>78011035</t>
  </si>
  <si>
    <t>GROOVING FOR RECESSED PAVEMENT MARKING 7"</t>
  </si>
  <si>
    <t>78011065</t>
  </si>
  <si>
    <t>GROOVING FOR RECESSED PAVEMENT MARKING 13"</t>
  </si>
  <si>
    <t>78011125</t>
  </si>
  <si>
    <t>GROOVING FOR RECESSED PAVEMENT MARKING 25"</t>
  </si>
  <si>
    <t>UNDERGROUND CONDUIT, GALVANIZED STEEL, 2 1/2" DIA.</t>
  </si>
  <si>
    <t>ELECTRIC CABLE IN CONDUIT, SIGNAL NO. 14   2C</t>
  </si>
  <si>
    <t>ELECTRIC CABLE IN CONDUIT, EQUIPMENT GROUNDING CONDUCTOR, NO.  6   1C</t>
  </si>
  <si>
    <t>87601200</t>
  </si>
  <si>
    <t>PEDESTRIAN PUSH-BUTTON POST, GALVANIZED STEEL, TYPE II</t>
  </si>
  <si>
    <t>X0325110</t>
  </si>
  <si>
    <t>BIAXIAL GEOGRID</t>
  </si>
  <si>
    <t>X0327487</t>
  </si>
  <si>
    <t>TRIAXIAL GEOGRID REINFORCEMENT, TYPE I</t>
  </si>
  <si>
    <t>X0327611</t>
  </si>
  <si>
    <t>REMOVE AND REINSTALL BRICK PAVER</t>
  </si>
  <si>
    <t>X1200085</t>
  </si>
  <si>
    <t>HYDROSTATIC TESTING AND DISINFECTING WATER MAINS</t>
  </si>
  <si>
    <t>X1200246</t>
  </si>
  <si>
    <t>WATERMAIN CASING PIPE</t>
  </si>
  <si>
    <t>X1400423</t>
  </si>
  <si>
    <t>REMOVE EXISTING PEDESTRIAN PUSH BUTTON</t>
  </si>
  <si>
    <t>X2090215</t>
  </si>
  <si>
    <t>SELECT GRANULAR BACKFILL (SPECIAL)</t>
  </si>
  <si>
    <t>X2600012</t>
  </si>
  <si>
    <t>REMOVE AND RELOCATE SIGN PANEL AND POLE ASSEMBLY</t>
  </si>
  <si>
    <t>X3510407</t>
  </si>
  <si>
    <t>AGGREGATE BASE COURSE, TYPE CA-7</t>
  </si>
  <si>
    <t>X4200406</t>
  </si>
  <si>
    <t>PORTLAND CEMENT CONCRETE PAVEMENT 6" (SPECIAL)</t>
  </si>
  <si>
    <t>X4400500</t>
  </si>
  <si>
    <t>COMBINATION CURB AND GUTTER REMOVAL (SPECIAL)</t>
  </si>
  <si>
    <t>X5610001</t>
  </si>
  <si>
    <t>CLEANOUTS</t>
  </si>
  <si>
    <t>X5640150</t>
  </si>
  <si>
    <t>FIRE HYDRANT ASSEMBLY COMPLETE</t>
  </si>
  <si>
    <t>X6010815</t>
  </si>
  <si>
    <t>PIPE UNDERDRAINS, TYPE 2, 15"</t>
  </si>
  <si>
    <t>X6010818</t>
  </si>
  <si>
    <t>PIPE UNDERDRAINS, TYPE 2, 18"</t>
  </si>
  <si>
    <t>X6010824</t>
  </si>
  <si>
    <t>PIPE UNDERDRAINS, TYPE 2, 24"</t>
  </si>
  <si>
    <t>X6010830</t>
  </si>
  <si>
    <t>PIPE UNDERDRAINS, TYPE 2, 30"</t>
  </si>
  <si>
    <t>X602066X</t>
  </si>
  <si>
    <t>CATCH BASINS, TYPE B - MODIFIED</t>
  </si>
  <si>
    <t>X6022402</t>
  </si>
  <si>
    <t>MANHOLES, TYPE A, 4'-DIAMETER, TYPE 1 FRAME, CLOSED LID, (SPECIAL)</t>
  </si>
  <si>
    <t>X6023102</t>
  </si>
  <si>
    <t>MANHOLES, TYPE A, 5'-DIAMETER, TYPE 1 FRAME, CLOSED LID (SPECIAL)</t>
  </si>
  <si>
    <t>X6024240</t>
  </si>
  <si>
    <t>INLETS (SPECIAL)</t>
  </si>
  <si>
    <t>X6026616</t>
  </si>
  <si>
    <t>GATE VALVE, 8" WITH VAULT BOX</t>
  </si>
  <si>
    <t>X7010216</t>
  </si>
  <si>
    <t>TRAFFIC CONTROL AND PROTECTION, (SPECIAL)</t>
  </si>
  <si>
    <t>XX006739</t>
  </si>
  <si>
    <t>CONCRETE PAVERS, TYPE A</t>
  </si>
  <si>
    <t>SQ FT</t>
  </si>
  <si>
    <t>Z0012450</t>
  </si>
  <si>
    <t>CONCRETE STEPS</t>
  </si>
  <si>
    <t>Z0013798</t>
  </si>
  <si>
    <t>CONSTRUCTION LAYOUT</t>
  </si>
  <si>
    <t>Z0016702</t>
  </si>
  <si>
    <t>DETOUR SIGNING</t>
  </si>
  <si>
    <t>Z0044298</t>
  </si>
  <si>
    <t>PRESSURE CONNECTION TO EXISTING WATER MAIN</t>
  </si>
  <si>
    <t>Z0050500</t>
  </si>
  <si>
    <t>REMOVE AND RESET EXISTING STREET LIGHTS</t>
  </si>
  <si>
    <t>Z0056648</t>
  </si>
  <si>
    <t>STORM SEWERS, TYPE 1, WATER MAIN QUALITY PIPE,  12"</t>
  </si>
  <si>
    <t>Z0056650</t>
  </si>
  <si>
    <t>STORM SEWERS, TYPE 1, WATER MAIN QUALITY PIPE,  15"</t>
  </si>
  <si>
    <t>Z0056652</t>
  </si>
  <si>
    <t>STORM SEWERS, TYPE 1, WATER MAIN QUALITY PIPE,  18"</t>
  </si>
  <si>
    <t>Z0056654</t>
  </si>
  <si>
    <t>STORM SEWERS, TYPE 1, WATER MAIN QUALITY PIPE,  24"</t>
  </si>
  <si>
    <t>Z0076604</t>
  </si>
  <si>
    <t>TRAINEES TRAINING PROGRAM GRADUATE</t>
  </si>
  <si>
    <t>HOURS</t>
  </si>
  <si>
    <t>Totals:</t>
  </si>
  <si>
    <t>`</t>
  </si>
  <si>
    <t>budget</t>
  </si>
  <si>
    <t>needed</t>
  </si>
  <si>
    <t>Proposal Bid Tab</t>
  </si>
  <si>
    <t>QUANTITIES</t>
  </si>
  <si>
    <t>LOW BIDDER FUND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</si>
</sst>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  <numFmt numFmtId="166" formatCode="&quot;$&quot;#,##0"/>
    <numFmt numFmtId="167" formatCode="_(&quot;$&quot;* #,##0.00_);_(&quot;$&quot;* \(#,##0.00\);_(&quot;$&quot;* &quot;-&quot;_);_(@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u/>
      <sz val="16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</font>
    <font>
      <u/>
      <sz val="16"/>
      <color theme="1"/>
      <name val="Arial"/>
    </font>
    <font>
      <sz val="14"/>
      <color theme="1"/>
      <name val="Arial"/>
    </font>
    <font>
      <u/>
      <sz val="14"/>
      <color theme="1"/>
      <name val="Arial"/>
    </font>
    <font>
      <b/>
      <sz val="11"/>
      <color theme="1"/>
      <name val="Arial"/>
    </font>
    <font>
      <sz val="11"/>
      <color theme="1"/>
      <name val="Arial Narrow"/>
    </font>
    <font>
      <b/>
      <sz val="11"/>
      <color theme="1"/>
      <name val="Arial Narrow"/>
    </font>
    <font>
      <b/>
      <sz val="11"/>
      <color theme="0"/>
      <name val="Arial"/>
    </font>
    <font>
      <b/>
      <sz val="11"/>
      <color theme="0"/>
      <name val="Aptos Narrow"/>
      <family val="2"/>
      <scheme val="minor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 indent="2"/>
    </xf>
    <xf numFmtId="49" fontId="2" fillId="0" borderId="1" xfId="0" quotePrefix="1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indent="2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 indent="2"/>
    </xf>
    <xf numFmtId="49" fontId="2" fillId="0" borderId="2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49" fontId="2" fillId="0" borderId="1" xfId="0" applyNumberFormat="1" applyFont="1" applyBorder="1" applyAlignment="1">
      <alignment horizontal="left" vertical="center" wrapText="1" indent="1"/>
    </xf>
    <xf numFmtId="9" fontId="4" fillId="0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right" vertical="center" indent="2"/>
    </xf>
    <xf numFmtId="49" fontId="15" fillId="0" borderId="2" xfId="0" applyNumberFormat="1" applyFont="1" applyBorder="1" applyAlignment="1">
      <alignment horizontal="center" vertical="center"/>
    </xf>
    <xf numFmtId="44" fontId="15" fillId="0" borderId="2" xfId="1" applyFont="1" applyBorder="1" applyAlignment="1">
      <alignment horizontal="center" vertical="center"/>
    </xf>
    <xf numFmtId="9" fontId="15" fillId="0" borderId="2" xfId="1" applyNumberFormat="1" applyFont="1" applyBorder="1" applyAlignment="1">
      <alignment horizontal="center" vertical="center"/>
    </xf>
    <xf numFmtId="42" fontId="15" fillId="0" borderId="2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indent="1"/>
    </xf>
    <xf numFmtId="3" fontId="15" fillId="0" borderId="1" xfId="0" applyNumberFormat="1" applyFont="1" applyBorder="1" applyAlignment="1">
      <alignment horizontal="right" vertical="center" indent="2"/>
    </xf>
    <xf numFmtId="49" fontId="15" fillId="0" borderId="1" xfId="0" applyNumberFormat="1" applyFont="1" applyBorder="1" applyAlignment="1">
      <alignment horizontal="center" vertical="center"/>
    </xf>
    <xf numFmtId="44" fontId="15" fillId="0" borderId="1" xfId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 indent="2"/>
    </xf>
    <xf numFmtId="49" fontId="10" fillId="0" borderId="1" xfId="0" applyNumberFormat="1" applyFont="1" applyBorder="1" applyAlignment="1">
      <alignment horizontal="left" vertical="center" wrapText="1" indent="1"/>
    </xf>
    <xf numFmtId="0" fontId="16" fillId="0" borderId="0" xfId="0" applyFont="1" applyAlignment="1">
      <alignment horizontal="center" vertical="center"/>
    </xf>
    <xf numFmtId="164" fontId="16" fillId="0" borderId="1" xfId="0" applyNumberFormat="1" applyFont="1" applyBorder="1" applyAlignment="1">
      <alignment vertical="center"/>
    </xf>
    <xf numFmtId="44" fontId="16" fillId="0" borderId="1" xfId="0" applyNumberFormat="1" applyFont="1" applyBorder="1" applyAlignment="1">
      <alignment vertical="center"/>
    </xf>
    <xf numFmtId="42" fontId="16" fillId="0" borderId="1" xfId="0" applyNumberFormat="1" applyFont="1" applyBorder="1" applyAlignment="1">
      <alignment vertical="center"/>
    </xf>
    <xf numFmtId="49" fontId="10" fillId="0" borderId="1" xfId="0" quotePrefix="1" applyNumberFormat="1" applyFont="1" applyBorder="1" applyAlignment="1">
      <alignment horizontal="center" vertical="center"/>
    </xf>
    <xf numFmtId="49" fontId="10" fillId="0" borderId="2" xfId="0" quotePrefix="1" applyNumberFormat="1" applyFont="1" applyBorder="1" applyAlignment="1">
      <alignment horizontal="center" vertical="center"/>
    </xf>
    <xf numFmtId="165" fontId="19" fillId="0" borderId="1" xfId="0" applyNumberFormat="1" applyFont="1" applyFill="1" applyBorder="1" applyAlignment="1"/>
    <xf numFmtId="165" fontId="4" fillId="0" borderId="1" xfId="1" applyNumberFormat="1" applyFont="1" applyFill="1" applyBorder="1" applyAlignment="1">
      <alignment vertical="center"/>
    </xf>
    <xf numFmtId="165" fontId="4" fillId="0" borderId="2" xfId="1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7" fontId="15" fillId="0" borderId="2" xfId="1" applyNumberFormat="1" applyFont="1" applyBorder="1" applyAlignment="1">
      <alignment horizontal="center" vertical="center"/>
    </xf>
    <xf numFmtId="165" fontId="15" fillId="0" borderId="2" xfId="1" applyNumberFormat="1" applyFont="1" applyBorder="1" applyAlignment="1">
      <alignment horizontal="center" vertical="center"/>
    </xf>
    <xf numFmtId="44" fontId="15" fillId="0" borderId="2" xfId="1" applyNumberFormat="1" applyFont="1" applyBorder="1" applyAlignment="1">
      <alignment horizontal="center" vertical="center"/>
    </xf>
    <xf numFmtId="9" fontId="3" fillId="0" borderId="2" xfId="1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44" fontId="0" fillId="0" borderId="0" xfId="0" applyNumberFormat="1"/>
    <xf numFmtId="8" fontId="4" fillId="0" borderId="2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1160-C96A-4E6D-9B46-E588A87A7992}">
  <sheetPr>
    <pageSetUpPr fitToPage="1"/>
  </sheetPr>
  <dimension ref="A1:Y127"/>
  <sheetViews>
    <sheetView tabSelected="1" zoomScaleNormal="100" workbookViewId="0">
      <pane xSplit="4" ySplit="9" topLeftCell="M23" activePane="bottomRight" state="frozen"/>
      <selection pane="bottomRight" activeCell="U1" sqref="U1:V1048576"/>
      <selection pane="bottomLeft"/>
      <selection pane="topRight"/>
    </sheetView>
  </sheetViews>
  <sheetFormatPr defaultRowHeight="15"/>
  <cols>
    <col min="2" max="2" width="12.7109375" style="4" customWidth="1"/>
    <col min="3" max="3" width="11" style="3" bestFit="1" customWidth="1"/>
    <col min="4" max="4" width="67.7109375" style="2" customWidth="1"/>
    <col min="5" max="6" width="10.7109375" style="2" customWidth="1"/>
    <col min="7" max="7" width="11" style="2" customWidth="1"/>
    <col min="8" max="8" width="11.7109375" customWidth="1"/>
    <col min="9" max="9" width="10.7109375" style="1" customWidth="1"/>
    <col min="10" max="10" width="11.7109375" style="1" customWidth="1"/>
    <col min="11" max="11" width="14.7109375" customWidth="1"/>
    <col min="12" max="12" width="11.7109375" style="1" customWidth="1"/>
    <col min="13" max="13" width="14.7109375" customWidth="1"/>
    <col min="14" max="14" width="11.7109375" hidden="1" customWidth="1"/>
    <col min="15" max="15" width="12.7109375" hidden="1" customWidth="1"/>
    <col min="16" max="17" width="14.5703125" bestFit="1" customWidth="1"/>
    <col min="18" max="18" width="13.140625" customWidth="1"/>
    <col min="19" max="20" width="11.7109375" customWidth="1"/>
    <col min="21" max="22" width="11.7109375" hidden="1" customWidth="1"/>
    <col min="23" max="23" width="13.5703125" customWidth="1"/>
    <col min="24" max="24" width="11.7109375" customWidth="1"/>
    <col min="25" max="25" width="15.28515625" bestFit="1" customWidth="1"/>
  </cols>
  <sheetData>
    <row r="1" spans="1:25">
      <c r="D1" s="5"/>
      <c r="E1" s="5"/>
      <c r="F1" s="5"/>
      <c r="G1" s="5"/>
      <c r="H1" s="3"/>
      <c r="I1" s="3"/>
      <c r="J1" s="3"/>
      <c r="L1" s="3"/>
      <c r="S1" s="3"/>
    </row>
    <row r="2" spans="1:25" ht="20.25">
      <c r="B2" s="17" t="s">
        <v>0</v>
      </c>
      <c r="H2" s="3"/>
      <c r="I2" s="3"/>
      <c r="J2" s="3"/>
      <c r="L2" s="3"/>
      <c r="S2" s="3"/>
    </row>
    <row r="3" spans="1:25" ht="18">
      <c r="B3" s="16" t="s">
        <v>1</v>
      </c>
      <c r="H3" s="3"/>
      <c r="I3" s="3"/>
      <c r="J3" s="3"/>
      <c r="L3" s="3"/>
      <c r="S3" s="3"/>
    </row>
    <row r="4" spans="1:25">
      <c r="C4" s="14" t="s">
        <v>2</v>
      </c>
      <c r="D4" s="15" t="s">
        <v>3</v>
      </c>
      <c r="E4" s="15"/>
      <c r="F4" s="15"/>
      <c r="G4" s="15"/>
      <c r="H4" s="3"/>
      <c r="I4" s="3"/>
      <c r="J4" s="3"/>
      <c r="L4" s="3"/>
      <c r="S4" s="3"/>
    </row>
    <row r="5" spans="1:25" ht="18">
      <c r="C5" s="14" t="s">
        <v>4</v>
      </c>
      <c r="D5" s="13">
        <v>45589</v>
      </c>
      <c r="E5" s="13"/>
      <c r="F5" s="13"/>
      <c r="G5" s="13"/>
      <c r="H5" s="55"/>
      <c r="I5" s="55"/>
      <c r="J5"/>
      <c r="L5"/>
      <c r="S5" s="55"/>
      <c r="T5" s="55"/>
    </row>
    <row r="6" spans="1:25">
      <c r="C6" s="14" t="s">
        <v>5</v>
      </c>
      <c r="D6" s="13">
        <v>45582</v>
      </c>
      <c r="E6" s="13"/>
      <c r="F6" s="13"/>
      <c r="G6" s="13"/>
      <c r="H6" s="3"/>
      <c r="I6" s="3"/>
      <c r="J6" s="3"/>
      <c r="L6" s="3"/>
      <c r="S6" s="3"/>
    </row>
    <row r="7" spans="1:25" ht="15" customHeight="1">
      <c r="A7" s="77" t="s">
        <v>6</v>
      </c>
      <c r="B7" s="77" t="s">
        <v>7</v>
      </c>
      <c r="C7" s="77" t="s">
        <v>8</v>
      </c>
      <c r="D7" s="80" t="s">
        <v>9</v>
      </c>
      <c r="E7" s="83" t="s">
        <v>10</v>
      </c>
      <c r="F7" s="83"/>
      <c r="G7" s="83"/>
      <c r="H7" s="83"/>
      <c r="I7" s="80" t="s">
        <v>11</v>
      </c>
      <c r="J7" s="66" t="s">
        <v>12</v>
      </c>
      <c r="K7" s="67"/>
      <c r="L7" s="66" t="s">
        <v>13</v>
      </c>
      <c r="M7" s="67"/>
      <c r="N7" s="73" t="s">
        <v>14</v>
      </c>
      <c r="O7" s="74"/>
      <c r="P7" s="68" t="s">
        <v>15</v>
      </c>
      <c r="Q7" s="69"/>
      <c r="R7" s="70"/>
      <c r="S7" s="66" t="s">
        <v>16</v>
      </c>
      <c r="T7" s="67"/>
      <c r="U7" s="73" t="s">
        <v>17</v>
      </c>
      <c r="V7" s="74"/>
      <c r="W7" s="68" t="s">
        <v>18</v>
      </c>
      <c r="X7" s="69"/>
      <c r="Y7" s="70"/>
    </row>
    <row r="8" spans="1:25" ht="15" customHeight="1">
      <c r="A8" s="79"/>
      <c r="B8" s="79"/>
      <c r="C8" s="79"/>
      <c r="D8" s="81"/>
      <c r="E8" s="71" t="s">
        <v>19</v>
      </c>
      <c r="F8" s="71" t="s">
        <v>20</v>
      </c>
      <c r="G8" s="71" t="s">
        <v>21</v>
      </c>
      <c r="H8" s="79" t="s">
        <v>22</v>
      </c>
      <c r="I8" s="81"/>
      <c r="J8" s="77" t="s">
        <v>23</v>
      </c>
      <c r="K8" s="77" t="s">
        <v>22</v>
      </c>
      <c r="L8" s="77" t="s">
        <v>23</v>
      </c>
      <c r="M8" s="77" t="s">
        <v>22</v>
      </c>
      <c r="N8" s="75"/>
      <c r="O8" s="76"/>
      <c r="P8" s="71" t="s">
        <v>19</v>
      </c>
      <c r="Q8" s="71" t="s">
        <v>20</v>
      </c>
      <c r="R8" s="71" t="s">
        <v>21</v>
      </c>
      <c r="S8" s="77" t="s">
        <v>23</v>
      </c>
      <c r="T8" s="77" t="s">
        <v>22</v>
      </c>
      <c r="U8" s="75"/>
      <c r="V8" s="76"/>
      <c r="W8" s="71" t="s">
        <v>19</v>
      </c>
      <c r="X8" s="71" t="s">
        <v>20</v>
      </c>
      <c r="Y8" s="71" t="s">
        <v>21</v>
      </c>
    </row>
    <row r="9" spans="1:25">
      <c r="A9" s="78"/>
      <c r="B9" s="78"/>
      <c r="C9" s="78"/>
      <c r="D9" s="82"/>
      <c r="E9" s="72"/>
      <c r="F9" s="72"/>
      <c r="G9" s="72"/>
      <c r="H9" s="78"/>
      <c r="I9" s="82"/>
      <c r="J9" s="78"/>
      <c r="K9" s="78"/>
      <c r="L9" s="78"/>
      <c r="M9" s="78"/>
      <c r="N9" s="65" t="s">
        <v>24</v>
      </c>
      <c r="O9" s="65" t="s">
        <v>25</v>
      </c>
      <c r="P9" s="72"/>
      <c r="Q9" s="72"/>
      <c r="R9" s="72"/>
      <c r="S9" s="78"/>
      <c r="T9" s="78"/>
      <c r="U9" s="65" t="s">
        <v>24</v>
      </c>
      <c r="V9" s="65" t="s">
        <v>25</v>
      </c>
      <c r="W9" s="72"/>
      <c r="X9" s="72"/>
      <c r="Y9" s="72"/>
    </row>
    <row r="10" spans="1:25" s="4" customFormat="1" ht="16.5" customHeight="1">
      <c r="A10" s="10">
        <v>1</v>
      </c>
      <c r="B10" s="10" t="s">
        <v>26</v>
      </c>
      <c r="C10" s="19" t="s">
        <v>27</v>
      </c>
      <c r="D10" s="20" t="s">
        <v>28</v>
      </c>
      <c r="E10" s="12">
        <v>85</v>
      </c>
      <c r="F10" s="12">
        <v>0</v>
      </c>
      <c r="G10" s="12">
        <v>0</v>
      </c>
      <c r="H10" s="12">
        <f>SUM(E10:G10)</f>
        <v>85</v>
      </c>
      <c r="I10" s="11" t="s">
        <v>29</v>
      </c>
      <c r="J10" s="52">
        <v>75.52</v>
      </c>
      <c r="K10" s="52">
        <f>$H10*J10</f>
        <v>6419.2</v>
      </c>
      <c r="L10" s="52">
        <v>78.75</v>
      </c>
      <c r="M10" s="52">
        <f>$H10*L10</f>
        <v>6693.75</v>
      </c>
      <c r="N10" s="23">
        <f>L10/J10</f>
        <v>1.042770127118644</v>
      </c>
      <c r="O10" s="64">
        <f>M10-K10</f>
        <v>274.55000000000018</v>
      </c>
      <c r="P10" s="52">
        <f>E10*$L10</f>
        <v>6693.75</v>
      </c>
      <c r="Q10" s="52">
        <f>F10*$L10</f>
        <v>0</v>
      </c>
      <c r="R10" s="52">
        <f>G10*$L10</f>
        <v>0</v>
      </c>
      <c r="S10" s="51">
        <v>100</v>
      </c>
      <c r="T10" s="51">
        <f>$H10*$S10</f>
        <v>8500</v>
      </c>
      <c r="U10" s="23">
        <f>L10/S10</f>
        <v>0.78749999999999998</v>
      </c>
      <c r="V10" s="64">
        <f>M10-T10</f>
        <v>-1806.25</v>
      </c>
      <c r="W10" s="52">
        <f>E10*$S10</f>
        <v>8500</v>
      </c>
      <c r="X10" s="52">
        <f>F10*$S10</f>
        <v>0</v>
      </c>
      <c r="Y10" s="52">
        <f>G10*$S10</f>
        <v>0</v>
      </c>
    </row>
    <row r="11" spans="1:25" s="4" customFormat="1" ht="16.5">
      <c r="A11" s="10">
        <v>2</v>
      </c>
      <c r="B11" s="10" t="s">
        <v>26</v>
      </c>
      <c r="C11" s="10" t="s">
        <v>30</v>
      </c>
      <c r="D11" s="21" t="s">
        <v>31</v>
      </c>
      <c r="E11" s="9">
        <v>598</v>
      </c>
      <c r="F11" s="9">
        <v>0</v>
      </c>
      <c r="G11" s="9">
        <v>0</v>
      </c>
      <c r="H11" s="9">
        <f t="shared" ref="H11:H74" si="0">SUM(E11:G11)</f>
        <v>598</v>
      </c>
      <c r="I11" s="8" t="s">
        <v>29</v>
      </c>
      <c r="J11" s="52">
        <v>107.27</v>
      </c>
      <c r="K11" s="52">
        <f>$H11*J11</f>
        <v>64147.46</v>
      </c>
      <c r="L11" s="51">
        <v>78.75</v>
      </c>
      <c r="M11" s="52">
        <f t="shared" ref="M11:M74" si="1">$H11*L11</f>
        <v>47092.5</v>
      </c>
      <c r="N11" s="23">
        <f t="shared" ref="N11:N74" si="2">L11/J11</f>
        <v>0.73412883378390981</v>
      </c>
      <c r="O11" s="64">
        <f t="shared" ref="O11:O74" si="3">M11-K11</f>
        <v>-17054.96</v>
      </c>
      <c r="P11" s="52">
        <f>E11*$L11</f>
        <v>47092.5</v>
      </c>
      <c r="Q11" s="52">
        <f>F11*$L11</f>
        <v>0</v>
      </c>
      <c r="R11" s="52">
        <f>G11*$L11</f>
        <v>0</v>
      </c>
      <c r="S11" s="51">
        <v>60</v>
      </c>
      <c r="T11" s="51">
        <f>$H11*$S11</f>
        <v>35880</v>
      </c>
      <c r="U11" s="23">
        <f>L11/S11</f>
        <v>1.3125</v>
      </c>
      <c r="V11" s="64">
        <f t="shared" ref="V11:V74" si="4">M11-T11</f>
        <v>11212.5</v>
      </c>
      <c r="W11" s="52">
        <f t="shared" ref="W11:W74" si="5">E11*$S11</f>
        <v>35880</v>
      </c>
      <c r="X11" s="52">
        <f t="shared" ref="X11:X74" si="6">F11*$S11</f>
        <v>0</v>
      </c>
      <c r="Y11" s="52">
        <f t="shared" ref="Y11:Y74" si="7">G11*$S11</f>
        <v>0</v>
      </c>
    </row>
    <row r="12" spans="1:25" s="4" customFormat="1" ht="16.5">
      <c r="A12" s="10">
        <v>3</v>
      </c>
      <c r="B12" s="10"/>
      <c r="C12" s="10" t="s">
        <v>32</v>
      </c>
      <c r="D12" s="21" t="s">
        <v>33</v>
      </c>
      <c r="E12" s="9">
        <v>68</v>
      </c>
      <c r="F12" s="9">
        <v>0</v>
      </c>
      <c r="G12" s="9">
        <v>0</v>
      </c>
      <c r="H12" s="9">
        <f t="shared" si="0"/>
        <v>68</v>
      </c>
      <c r="I12" s="8" t="s">
        <v>34</v>
      </c>
      <c r="J12" s="52">
        <v>162.80000000000001</v>
      </c>
      <c r="K12" s="52">
        <f>$H12*J12</f>
        <v>11070.400000000001</v>
      </c>
      <c r="L12" s="51">
        <v>229.56</v>
      </c>
      <c r="M12" s="52">
        <f t="shared" si="1"/>
        <v>15610.08</v>
      </c>
      <c r="N12" s="23">
        <f t="shared" si="2"/>
        <v>1.41007371007371</v>
      </c>
      <c r="O12" s="64">
        <f t="shared" si="3"/>
        <v>4539.6799999999985</v>
      </c>
      <c r="P12" s="52">
        <f>E12*$L12</f>
        <v>15610.08</v>
      </c>
      <c r="Q12" s="52">
        <f>F12*$L12</f>
        <v>0</v>
      </c>
      <c r="R12" s="52">
        <f>G12*$L12</f>
        <v>0</v>
      </c>
      <c r="S12" s="51">
        <v>250</v>
      </c>
      <c r="T12" s="51">
        <f>$H12*$S12</f>
        <v>17000</v>
      </c>
      <c r="U12" s="23">
        <f>L12/S12</f>
        <v>0.91824000000000006</v>
      </c>
      <c r="V12" s="64">
        <f t="shared" si="4"/>
        <v>-1389.92</v>
      </c>
      <c r="W12" s="52">
        <f t="shared" si="5"/>
        <v>17000</v>
      </c>
      <c r="X12" s="52">
        <f t="shared" si="6"/>
        <v>0</v>
      </c>
      <c r="Y12" s="52">
        <f t="shared" si="7"/>
        <v>0</v>
      </c>
    </row>
    <row r="13" spans="1:25" s="4" customFormat="1" ht="16.5">
      <c r="A13" s="10">
        <v>7</v>
      </c>
      <c r="B13" s="10"/>
      <c r="C13" s="10" t="s">
        <v>35</v>
      </c>
      <c r="D13" s="21" t="s">
        <v>36</v>
      </c>
      <c r="E13" s="9">
        <v>12080</v>
      </c>
      <c r="F13" s="9">
        <v>0</v>
      </c>
      <c r="G13" s="9">
        <v>0</v>
      </c>
      <c r="H13" s="9">
        <f t="shared" si="0"/>
        <v>12080</v>
      </c>
      <c r="I13" s="8" t="s">
        <v>37</v>
      </c>
      <c r="J13" s="52">
        <v>59.92</v>
      </c>
      <c r="K13" s="52">
        <f>$H13*J13</f>
        <v>723833.6</v>
      </c>
      <c r="L13" s="51">
        <v>77.92</v>
      </c>
      <c r="M13" s="52">
        <f t="shared" si="1"/>
        <v>941273.59999999998</v>
      </c>
      <c r="N13" s="23">
        <f t="shared" si="2"/>
        <v>1.3004005340453939</v>
      </c>
      <c r="O13" s="64">
        <f t="shared" si="3"/>
        <v>217440</v>
      </c>
      <c r="P13" s="52">
        <f>E13*$L13</f>
        <v>941273.59999999998</v>
      </c>
      <c r="Q13" s="52">
        <f>F13*$L13</f>
        <v>0</v>
      </c>
      <c r="R13" s="52">
        <f>G13*$L13</f>
        <v>0</v>
      </c>
      <c r="S13" s="51">
        <v>50</v>
      </c>
      <c r="T13" s="51">
        <f>$H13*$S13</f>
        <v>604000</v>
      </c>
      <c r="U13" s="23">
        <f>L13/S13</f>
        <v>1.5584</v>
      </c>
      <c r="V13" s="64">
        <f t="shared" si="4"/>
        <v>337273.59999999998</v>
      </c>
      <c r="W13" s="52">
        <f t="shared" si="5"/>
        <v>604000</v>
      </c>
      <c r="X13" s="52">
        <f t="shared" si="6"/>
        <v>0</v>
      </c>
      <c r="Y13" s="52">
        <f t="shared" si="7"/>
        <v>0</v>
      </c>
    </row>
    <row r="14" spans="1:25" s="4" customFormat="1" ht="16.5">
      <c r="A14" s="10">
        <v>8</v>
      </c>
      <c r="B14" s="10"/>
      <c r="C14" s="10" t="s">
        <v>38</v>
      </c>
      <c r="D14" s="21" t="s">
        <v>39</v>
      </c>
      <c r="E14" s="9">
        <v>32</v>
      </c>
      <c r="F14" s="9">
        <v>0</v>
      </c>
      <c r="G14" s="9">
        <v>0</v>
      </c>
      <c r="H14" s="9">
        <f t="shared" si="0"/>
        <v>32</v>
      </c>
      <c r="I14" s="8" t="s">
        <v>37</v>
      </c>
      <c r="J14" s="52">
        <v>50.35</v>
      </c>
      <c r="K14" s="52">
        <f>$H14*J14</f>
        <v>1611.2</v>
      </c>
      <c r="L14" s="51">
        <v>61.85</v>
      </c>
      <c r="M14" s="52">
        <f t="shared" si="1"/>
        <v>1979.2</v>
      </c>
      <c r="N14" s="23">
        <f t="shared" si="2"/>
        <v>1.2284011916583912</v>
      </c>
      <c r="O14" s="64">
        <f t="shared" si="3"/>
        <v>368</v>
      </c>
      <c r="P14" s="52">
        <f>E14*$L14</f>
        <v>1979.2</v>
      </c>
      <c r="Q14" s="52">
        <f>F14*$L14</f>
        <v>0</v>
      </c>
      <c r="R14" s="52">
        <f>G14*$L14</f>
        <v>0</v>
      </c>
      <c r="S14" s="51">
        <v>50</v>
      </c>
      <c r="T14" s="51">
        <f>$H14*$S14</f>
        <v>1600</v>
      </c>
      <c r="U14" s="23">
        <f>L14/S14</f>
        <v>1.2370000000000001</v>
      </c>
      <c r="V14" s="64">
        <f t="shared" si="4"/>
        <v>379.20000000000005</v>
      </c>
      <c r="W14" s="52">
        <f t="shared" si="5"/>
        <v>1600</v>
      </c>
      <c r="X14" s="52">
        <f t="shared" si="6"/>
        <v>0</v>
      </c>
      <c r="Y14" s="52">
        <f t="shared" si="7"/>
        <v>0</v>
      </c>
    </row>
    <row r="15" spans="1:25" s="4" customFormat="1" ht="16.5">
      <c r="A15" s="10">
        <v>9</v>
      </c>
      <c r="B15" s="10"/>
      <c r="C15" s="10" t="s">
        <v>40</v>
      </c>
      <c r="D15" s="21" t="s">
        <v>41</v>
      </c>
      <c r="E15" s="9">
        <v>4449</v>
      </c>
      <c r="F15" s="9">
        <v>0</v>
      </c>
      <c r="G15" s="9">
        <v>0</v>
      </c>
      <c r="H15" s="9">
        <f t="shared" si="0"/>
        <v>4449</v>
      </c>
      <c r="I15" s="8" t="s">
        <v>37</v>
      </c>
      <c r="J15" s="52">
        <v>75.52</v>
      </c>
      <c r="K15" s="52">
        <f>$H15*J15</f>
        <v>335988.47999999998</v>
      </c>
      <c r="L15" s="51">
        <v>73.319999999999993</v>
      </c>
      <c r="M15" s="52">
        <f t="shared" si="1"/>
        <v>326200.68</v>
      </c>
      <c r="N15" s="23">
        <f t="shared" si="2"/>
        <v>0.9708686440677966</v>
      </c>
      <c r="O15" s="64">
        <f t="shared" si="3"/>
        <v>-9787.7999999999884</v>
      </c>
      <c r="P15" s="52">
        <f>E15*$L15</f>
        <v>326200.68</v>
      </c>
      <c r="Q15" s="52">
        <f>F15*$L15</f>
        <v>0</v>
      </c>
      <c r="R15" s="52">
        <f>G15*$L15</f>
        <v>0</v>
      </c>
      <c r="S15" s="51">
        <v>35</v>
      </c>
      <c r="T15" s="51">
        <f>$H15*$S15</f>
        <v>155715</v>
      </c>
      <c r="U15" s="23">
        <f>L15/S15</f>
        <v>2.0948571428571428</v>
      </c>
      <c r="V15" s="64">
        <f t="shared" si="4"/>
        <v>170485.68</v>
      </c>
      <c r="W15" s="52">
        <f t="shared" si="5"/>
        <v>155715</v>
      </c>
      <c r="X15" s="52">
        <f t="shared" si="6"/>
        <v>0</v>
      </c>
      <c r="Y15" s="52">
        <f t="shared" si="7"/>
        <v>0</v>
      </c>
    </row>
    <row r="16" spans="1:25" s="4" customFormat="1" ht="16.5">
      <c r="A16" s="10">
        <v>10</v>
      </c>
      <c r="B16" s="10"/>
      <c r="C16" s="10" t="s">
        <v>42</v>
      </c>
      <c r="D16" s="21" t="s">
        <v>43</v>
      </c>
      <c r="E16" s="9">
        <v>9749.9091437588249</v>
      </c>
      <c r="F16" s="9">
        <v>5921.2872684992935</v>
      </c>
      <c r="G16" s="9">
        <v>6180.8035877418815</v>
      </c>
      <c r="H16" s="9">
        <f t="shared" si="0"/>
        <v>21852</v>
      </c>
      <c r="I16" s="8" t="s">
        <v>44</v>
      </c>
      <c r="J16" s="52">
        <v>3.18</v>
      </c>
      <c r="K16" s="52">
        <f>$H16*J16</f>
        <v>69489.36</v>
      </c>
      <c r="L16" s="51">
        <v>1.48</v>
      </c>
      <c r="M16" s="52">
        <f t="shared" si="1"/>
        <v>32340.959999999999</v>
      </c>
      <c r="N16" s="23">
        <f t="shared" si="2"/>
        <v>0.46540880503144649</v>
      </c>
      <c r="O16" s="64">
        <f t="shared" si="3"/>
        <v>-37148.400000000001</v>
      </c>
      <c r="P16" s="52">
        <f>E16*$L16</f>
        <v>14429.86553276306</v>
      </c>
      <c r="Q16" s="52">
        <f>F16*$L16</f>
        <v>8763.5051573789551</v>
      </c>
      <c r="R16" s="52">
        <f>G16*$L16</f>
        <v>9147.5893098579854</v>
      </c>
      <c r="S16" s="51">
        <v>2.7</v>
      </c>
      <c r="T16" s="51">
        <f>$H16*$S16</f>
        <v>59000.4</v>
      </c>
      <c r="U16" s="23">
        <f>L16/S16</f>
        <v>0.54814814814814805</v>
      </c>
      <c r="V16" s="64">
        <f t="shared" si="4"/>
        <v>-26659.440000000002</v>
      </c>
      <c r="W16" s="52">
        <f t="shared" si="5"/>
        <v>26324.754688148831</v>
      </c>
      <c r="X16" s="52">
        <f t="shared" si="6"/>
        <v>15987.475624948094</v>
      </c>
      <c r="Y16" s="52">
        <f t="shared" si="7"/>
        <v>16688.169686903082</v>
      </c>
    </row>
    <row r="17" spans="1:25" s="4" customFormat="1" ht="16.5">
      <c r="A17" s="10">
        <v>11</v>
      </c>
      <c r="B17" s="10"/>
      <c r="C17" s="10" t="s">
        <v>45</v>
      </c>
      <c r="D17" s="21" t="s">
        <v>46</v>
      </c>
      <c r="E17" s="9">
        <v>8165</v>
      </c>
      <c r="F17" s="9">
        <v>0</v>
      </c>
      <c r="G17" s="9">
        <v>0</v>
      </c>
      <c r="H17" s="9">
        <f t="shared" si="0"/>
        <v>8165</v>
      </c>
      <c r="I17" s="8" t="s">
        <v>44</v>
      </c>
      <c r="J17" s="52">
        <v>11.33</v>
      </c>
      <c r="K17" s="52">
        <f>$H17*J17</f>
        <v>92509.45</v>
      </c>
      <c r="L17" s="51">
        <v>10.87</v>
      </c>
      <c r="M17" s="52">
        <f t="shared" si="1"/>
        <v>88753.549999999988</v>
      </c>
      <c r="N17" s="23">
        <f t="shared" si="2"/>
        <v>0.95939982347749331</v>
      </c>
      <c r="O17" s="64">
        <f t="shared" si="3"/>
        <v>-3755.9000000000087</v>
      </c>
      <c r="P17" s="52">
        <f>E17*$L17</f>
        <v>88753.549999999988</v>
      </c>
      <c r="Q17" s="52">
        <f>F17*$L17</f>
        <v>0</v>
      </c>
      <c r="R17" s="52">
        <f>G17*$L17</f>
        <v>0</v>
      </c>
      <c r="S17" s="51">
        <v>12.5</v>
      </c>
      <c r="T17" s="51">
        <f>$H17*$S17</f>
        <v>102062.5</v>
      </c>
      <c r="U17" s="23">
        <f>L17/S17</f>
        <v>0.86959999999999993</v>
      </c>
      <c r="V17" s="64">
        <f t="shared" si="4"/>
        <v>-13308.950000000012</v>
      </c>
      <c r="W17" s="52">
        <f t="shared" si="5"/>
        <v>102062.5</v>
      </c>
      <c r="X17" s="52">
        <f t="shared" si="6"/>
        <v>0</v>
      </c>
      <c r="Y17" s="52">
        <f t="shared" si="7"/>
        <v>0</v>
      </c>
    </row>
    <row r="18" spans="1:25" s="4" customFormat="1" ht="16.5">
      <c r="A18" s="10">
        <v>4</v>
      </c>
      <c r="B18" s="10"/>
      <c r="C18" s="10" t="s">
        <v>47</v>
      </c>
      <c r="D18" s="21" t="s">
        <v>48</v>
      </c>
      <c r="E18" s="9">
        <v>101</v>
      </c>
      <c r="F18" s="9">
        <v>0</v>
      </c>
      <c r="G18" s="9">
        <v>0</v>
      </c>
      <c r="H18" s="9">
        <f t="shared" si="0"/>
        <v>101</v>
      </c>
      <c r="I18" s="8" t="s">
        <v>49</v>
      </c>
      <c r="J18" s="52">
        <v>5.47</v>
      </c>
      <c r="K18" s="52">
        <f>$H18*J18</f>
        <v>552.47</v>
      </c>
      <c r="L18" s="51">
        <v>5.25</v>
      </c>
      <c r="M18" s="52">
        <f t="shared" si="1"/>
        <v>530.25</v>
      </c>
      <c r="N18" s="23">
        <f t="shared" si="2"/>
        <v>0.95978062157221211</v>
      </c>
      <c r="O18" s="64">
        <f t="shared" si="3"/>
        <v>-22.220000000000027</v>
      </c>
      <c r="P18" s="52">
        <f>E18*$L18</f>
        <v>530.25</v>
      </c>
      <c r="Q18" s="52">
        <f>F18*$L18</f>
        <v>0</v>
      </c>
      <c r="R18" s="52">
        <f>G18*$L18</f>
        <v>0</v>
      </c>
      <c r="S18" s="51">
        <v>12</v>
      </c>
      <c r="T18" s="51">
        <f>$H18*$S18</f>
        <v>1212</v>
      </c>
      <c r="U18" s="23">
        <f>L18/S18</f>
        <v>0.4375</v>
      </c>
      <c r="V18" s="64">
        <f t="shared" si="4"/>
        <v>-681.75</v>
      </c>
      <c r="W18" s="52">
        <f t="shared" si="5"/>
        <v>1212</v>
      </c>
      <c r="X18" s="52">
        <f t="shared" si="6"/>
        <v>0</v>
      </c>
      <c r="Y18" s="52">
        <f t="shared" si="7"/>
        <v>0</v>
      </c>
    </row>
    <row r="19" spans="1:25" s="4" customFormat="1" ht="16.5">
      <c r="A19" s="10">
        <v>5</v>
      </c>
      <c r="B19" s="10"/>
      <c r="C19" s="10" t="s">
        <v>50</v>
      </c>
      <c r="D19" s="21" t="s">
        <v>51</v>
      </c>
      <c r="E19" s="9">
        <v>101</v>
      </c>
      <c r="F19" s="9">
        <v>0</v>
      </c>
      <c r="G19" s="9">
        <v>0</v>
      </c>
      <c r="H19" s="9">
        <f t="shared" si="0"/>
        <v>101</v>
      </c>
      <c r="I19" s="8" t="s">
        <v>49</v>
      </c>
      <c r="J19" s="52">
        <v>5.47</v>
      </c>
      <c r="K19" s="52">
        <f>$H19*J19</f>
        <v>552.47</v>
      </c>
      <c r="L19" s="51">
        <v>5.25</v>
      </c>
      <c r="M19" s="52">
        <f t="shared" si="1"/>
        <v>530.25</v>
      </c>
      <c r="N19" s="23">
        <f t="shared" si="2"/>
        <v>0.95978062157221211</v>
      </c>
      <c r="O19" s="64">
        <f t="shared" si="3"/>
        <v>-22.220000000000027</v>
      </c>
      <c r="P19" s="52">
        <f>E19*$L19</f>
        <v>530.25</v>
      </c>
      <c r="Q19" s="52">
        <f>F19*$L19</f>
        <v>0</v>
      </c>
      <c r="R19" s="52">
        <f>G19*$L19</f>
        <v>0</v>
      </c>
      <c r="S19" s="51">
        <v>12</v>
      </c>
      <c r="T19" s="51">
        <f>$H19*$S19</f>
        <v>1212</v>
      </c>
      <c r="U19" s="23">
        <f>L19/S19</f>
        <v>0.4375</v>
      </c>
      <c r="V19" s="64">
        <f t="shared" si="4"/>
        <v>-681.75</v>
      </c>
      <c r="W19" s="52">
        <f t="shared" si="5"/>
        <v>1212</v>
      </c>
      <c r="X19" s="52">
        <f t="shared" si="6"/>
        <v>0</v>
      </c>
      <c r="Y19" s="52">
        <f t="shared" si="7"/>
        <v>0</v>
      </c>
    </row>
    <row r="20" spans="1:25" s="4" customFormat="1" ht="16.5">
      <c r="A20" s="10">
        <v>6</v>
      </c>
      <c r="B20" s="10"/>
      <c r="C20" s="10" t="s">
        <v>52</v>
      </c>
      <c r="D20" s="21" t="s">
        <v>53</v>
      </c>
      <c r="E20" s="9">
        <v>101</v>
      </c>
      <c r="F20" s="9">
        <v>0</v>
      </c>
      <c r="G20" s="9">
        <v>0</v>
      </c>
      <c r="H20" s="9">
        <f t="shared" si="0"/>
        <v>101</v>
      </c>
      <c r="I20" s="8" t="s">
        <v>49</v>
      </c>
      <c r="J20" s="52">
        <v>5.47</v>
      </c>
      <c r="K20" s="52">
        <f>$H20*J20</f>
        <v>552.47</v>
      </c>
      <c r="L20" s="51">
        <v>5.25</v>
      </c>
      <c r="M20" s="52">
        <f t="shared" si="1"/>
        <v>530.25</v>
      </c>
      <c r="N20" s="23">
        <f t="shared" si="2"/>
        <v>0.95978062157221211</v>
      </c>
      <c r="O20" s="64">
        <f t="shared" si="3"/>
        <v>-22.220000000000027</v>
      </c>
      <c r="P20" s="52">
        <f>E20*$L20</f>
        <v>530.25</v>
      </c>
      <c r="Q20" s="52">
        <f>F20*$L20</f>
        <v>0</v>
      </c>
      <c r="R20" s="52">
        <f>G20*$L20</f>
        <v>0</v>
      </c>
      <c r="S20" s="51">
        <v>12</v>
      </c>
      <c r="T20" s="51">
        <f>$H20*$S20</f>
        <v>1212</v>
      </c>
      <c r="U20" s="23">
        <f>L20/S20</f>
        <v>0.4375</v>
      </c>
      <c r="V20" s="64">
        <f t="shared" si="4"/>
        <v>-681.75</v>
      </c>
      <c r="W20" s="52">
        <f t="shared" si="5"/>
        <v>1212</v>
      </c>
      <c r="X20" s="52">
        <f t="shared" si="6"/>
        <v>0</v>
      </c>
      <c r="Y20" s="52">
        <f t="shared" si="7"/>
        <v>0</v>
      </c>
    </row>
    <row r="21" spans="1:25" s="4" customFormat="1" ht="16.5">
      <c r="A21" s="10">
        <v>12</v>
      </c>
      <c r="B21" s="10"/>
      <c r="C21" s="10" t="s">
        <v>54</v>
      </c>
      <c r="D21" s="21" t="s">
        <v>55</v>
      </c>
      <c r="E21" s="9">
        <v>8165</v>
      </c>
      <c r="F21" s="9">
        <v>0</v>
      </c>
      <c r="G21" s="9">
        <v>0</v>
      </c>
      <c r="H21" s="9">
        <f t="shared" si="0"/>
        <v>8165</v>
      </c>
      <c r="I21" s="8" t="s">
        <v>44</v>
      </c>
      <c r="J21" s="52">
        <v>18.059999999999999</v>
      </c>
      <c r="K21" s="52">
        <f>$H21*J21</f>
        <v>147459.9</v>
      </c>
      <c r="L21" s="51">
        <v>17.329999999999998</v>
      </c>
      <c r="M21" s="52">
        <f t="shared" si="1"/>
        <v>141499.44999999998</v>
      </c>
      <c r="N21" s="23">
        <f t="shared" si="2"/>
        <v>0.95957918050941304</v>
      </c>
      <c r="O21" s="64">
        <f t="shared" si="3"/>
        <v>-5960.4500000000116</v>
      </c>
      <c r="P21" s="52">
        <f>E21*$L21</f>
        <v>141499.44999999998</v>
      </c>
      <c r="Q21" s="52">
        <f>F21*$L21</f>
        <v>0</v>
      </c>
      <c r="R21" s="52">
        <f>G21*$L21</f>
        <v>0</v>
      </c>
      <c r="S21" s="51">
        <v>15</v>
      </c>
      <c r="T21" s="51">
        <f>$H21*$S21</f>
        <v>122475</v>
      </c>
      <c r="U21" s="23">
        <f>L21/S21</f>
        <v>1.1553333333333333</v>
      </c>
      <c r="V21" s="64">
        <f t="shared" si="4"/>
        <v>19024.449999999983</v>
      </c>
      <c r="W21" s="52">
        <f t="shared" si="5"/>
        <v>122475</v>
      </c>
      <c r="X21" s="52">
        <f t="shared" si="6"/>
        <v>0</v>
      </c>
      <c r="Y21" s="52">
        <f t="shared" si="7"/>
        <v>0</v>
      </c>
    </row>
    <row r="22" spans="1:25" s="4" customFormat="1" ht="16.5">
      <c r="A22" s="10">
        <v>13</v>
      </c>
      <c r="B22" s="10"/>
      <c r="C22" s="10" t="s">
        <v>56</v>
      </c>
      <c r="D22" s="21" t="s">
        <v>57</v>
      </c>
      <c r="E22" s="9">
        <v>185</v>
      </c>
      <c r="F22" s="9">
        <v>0</v>
      </c>
      <c r="G22" s="9">
        <v>0</v>
      </c>
      <c r="H22" s="9">
        <f t="shared" si="0"/>
        <v>185</v>
      </c>
      <c r="I22" s="8" t="s">
        <v>49</v>
      </c>
      <c r="J22" s="52">
        <v>2.19</v>
      </c>
      <c r="K22" s="52">
        <f>$H22*J22</f>
        <v>405.15</v>
      </c>
      <c r="L22" s="51">
        <v>2.1</v>
      </c>
      <c r="M22" s="52">
        <f t="shared" si="1"/>
        <v>388.5</v>
      </c>
      <c r="N22" s="23">
        <f t="shared" si="2"/>
        <v>0.95890410958904115</v>
      </c>
      <c r="O22" s="64">
        <f t="shared" si="3"/>
        <v>-16.649999999999977</v>
      </c>
      <c r="P22" s="52">
        <f>E22*$L22</f>
        <v>388.5</v>
      </c>
      <c r="Q22" s="52">
        <f>F22*$L22</f>
        <v>0</v>
      </c>
      <c r="R22" s="52">
        <f>G22*$L22</f>
        <v>0</v>
      </c>
      <c r="S22" s="51">
        <v>6</v>
      </c>
      <c r="T22" s="51">
        <f>$H22*$S22</f>
        <v>1110</v>
      </c>
      <c r="U22" s="23">
        <f>L22/S22</f>
        <v>0.35000000000000003</v>
      </c>
      <c r="V22" s="64">
        <f t="shared" si="4"/>
        <v>-721.5</v>
      </c>
      <c r="W22" s="52">
        <f t="shared" si="5"/>
        <v>1110</v>
      </c>
      <c r="X22" s="52">
        <f t="shared" si="6"/>
        <v>0</v>
      </c>
      <c r="Y22" s="52">
        <f t="shared" si="7"/>
        <v>0</v>
      </c>
    </row>
    <row r="23" spans="1:25" s="4" customFormat="1" ht="16.5">
      <c r="A23" s="10">
        <v>14</v>
      </c>
      <c r="B23" s="10"/>
      <c r="C23" s="10" t="s">
        <v>58</v>
      </c>
      <c r="D23" s="21" t="s">
        <v>59</v>
      </c>
      <c r="E23" s="9">
        <v>89</v>
      </c>
      <c r="F23" s="9">
        <v>0</v>
      </c>
      <c r="G23" s="9">
        <v>0</v>
      </c>
      <c r="H23" s="9">
        <f t="shared" si="0"/>
        <v>89</v>
      </c>
      <c r="I23" s="8" t="s">
        <v>34</v>
      </c>
      <c r="J23" s="52">
        <v>279.32</v>
      </c>
      <c r="K23" s="52">
        <f>$H23*J23</f>
        <v>24859.48</v>
      </c>
      <c r="L23" s="51">
        <v>408.69</v>
      </c>
      <c r="M23" s="52">
        <f t="shared" si="1"/>
        <v>36373.409999999996</v>
      </c>
      <c r="N23" s="23">
        <f t="shared" si="2"/>
        <v>1.4631605327223256</v>
      </c>
      <c r="O23" s="64">
        <f t="shared" si="3"/>
        <v>11513.929999999997</v>
      </c>
      <c r="P23" s="52">
        <f>E23*$L23</f>
        <v>36373.409999999996</v>
      </c>
      <c r="Q23" s="52">
        <f>F23*$L23</f>
        <v>0</v>
      </c>
      <c r="R23" s="52">
        <f>G23*$L23</f>
        <v>0</v>
      </c>
      <c r="S23" s="51">
        <v>150</v>
      </c>
      <c r="T23" s="51">
        <f>$H23*$S23</f>
        <v>13350</v>
      </c>
      <c r="U23" s="23">
        <f>L23/S23</f>
        <v>2.7246000000000001</v>
      </c>
      <c r="V23" s="64">
        <f t="shared" si="4"/>
        <v>23023.409999999996</v>
      </c>
      <c r="W23" s="52">
        <f t="shared" si="5"/>
        <v>13350</v>
      </c>
      <c r="X23" s="52">
        <f t="shared" si="6"/>
        <v>0</v>
      </c>
      <c r="Y23" s="52">
        <f t="shared" si="7"/>
        <v>0</v>
      </c>
    </row>
    <row r="24" spans="1:25" s="4" customFormat="1" ht="16.5">
      <c r="A24" s="10">
        <v>15</v>
      </c>
      <c r="B24" s="10"/>
      <c r="C24" s="10" t="s">
        <v>60</v>
      </c>
      <c r="D24" s="21" t="s">
        <v>61</v>
      </c>
      <c r="E24" s="9">
        <v>6635</v>
      </c>
      <c r="F24" s="9">
        <v>0</v>
      </c>
      <c r="G24" s="9">
        <v>0</v>
      </c>
      <c r="H24" s="9">
        <f t="shared" si="0"/>
        <v>6635</v>
      </c>
      <c r="I24" s="8" t="s">
        <v>44</v>
      </c>
      <c r="J24" s="52">
        <v>2.19</v>
      </c>
      <c r="K24" s="52">
        <f>$H24*J24</f>
        <v>14530.65</v>
      </c>
      <c r="L24" s="51">
        <v>1.5</v>
      </c>
      <c r="M24" s="52">
        <f t="shared" si="1"/>
        <v>9952.5</v>
      </c>
      <c r="N24" s="23">
        <f t="shared" si="2"/>
        <v>0.68493150684931503</v>
      </c>
      <c r="O24" s="64">
        <f t="shared" si="3"/>
        <v>-4578.1499999999996</v>
      </c>
      <c r="P24" s="52">
        <f>E24*$L24</f>
        <v>9952.5</v>
      </c>
      <c r="Q24" s="52">
        <f>F24*$L24</f>
        <v>0</v>
      </c>
      <c r="R24" s="52">
        <f>G24*$L24</f>
        <v>0</v>
      </c>
      <c r="S24" s="51">
        <v>2.7</v>
      </c>
      <c r="T24" s="51">
        <f>$H24*$S24</f>
        <v>17914.5</v>
      </c>
      <c r="U24" s="23">
        <f>L24/S24</f>
        <v>0.55555555555555547</v>
      </c>
      <c r="V24" s="64">
        <f t="shared" si="4"/>
        <v>-7962</v>
      </c>
      <c r="W24" s="52">
        <f t="shared" si="5"/>
        <v>17914.5</v>
      </c>
      <c r="X24" s="52">
        <f t="shared" si="6"/>
        <v>0</v>
      </c>
      <c r="Y24" s="52">
        <f t="shared" si="7"/>
        <v>0</v>
      </c>
    </row>
    <row r="25" spans="1:25" s="4" customFormat="1" ht="16.5">
      <c r="A25" s="10">
        <v>16</v>
      </c>
      <c r="B25" s="10"/>
      <c r="C25" s="10" t="s">
        <v>62</v>
      </c>
      <c r="D25" s="21" t="s">
        <v>63</v>
      </c>
      <c r="E25" s="9">
        <v>787.06021094593484</v>
      </c>
      <c r="F25" s="9">
        <v>477.99518312432519</v>
      </c>
      <c r="G25" s="9">
        <v>498.94460592974002</v>
      </c>
      <c r="H25" s="9">
        <f t="shared" si="0"/>
        <v>1764</v>
      </c>
      <c r="I25" s="8" t="s">
        <v>37</v>
      </c>
      <c r="J25" s="52">
        <v>114.32</v>
      </c>
      <c r="K25" s="52">
        <f>$H25*J25</f>
        <v>201660.47999999998</v>
      </c>
      <c r="L25" s="51">
        <v>54.21</v>
      </c>
      <c r="M25" s="52">
        <f t="shared" si="1"/>
        <v>95626.44</v>
      </c>
      <c r="N25" s="23">
        <f t="shared" si="2"/>
        <v>0.47419524142757175</v>
      </c>
      <c r="O25" s="64">
        <f t="shared" si="3"/>
        <v>-106034.03999999998</v>
      </c>
      <c r="P25" s="52">
        <f>E25*$L25</f>
        <v>42666.534035379125</v>
      </c>
      <c r="Q25" s="52">
        <f>F25*$L25</f>
        <v>25912.118877169669</v>
      </c>
      <c r="R25" s="52">
        <f>G25*$L25</f>
        <v>27047.787087451208</v>
      </c>
      <c r="S25" s="51">
        <v>40</v>
      </c>
      <c r="T25" s="51">
        <f>$H25*$S25</f>
        <v>70560</v>
      </c>
      <c r="U25" s="23">
        <f>L25/S25</f>
        <v>1.3552500000000001</v>
      </c>
      <c r="V25" s="64">
        <f t="shared" si="4"/>
        <v>25066.440000000002</v>
      </c>
      <c r="W25" s="52">
        <f t="shared" si="5"/>
        <v>31482.408437837395</v>
      </c>
      <c r="X25" s="52">
        <f t="shared" si="6"/>
        <v>19119.807324973008</v>
      </c>
      <c r="Y25" s="52">
        <f t="shared" si="7"/>
        <v>19957.7842371896</v>
      </c>
    </row>
    <row r="26" spans="1:25" s="4" customFormat="1" ht="16.5">
      <c r="A26" s="10">
        <v>17</v>
      </c>
      <c r="B26" s="10"/>
      <c r="C26" s="10" t="s">
        <v>64</v>
      </c>
      <c r="D26" s="21" t="s">
        <v>65</v>
      </c>
      <c r="E26" s="9">
        <v>5372.4444444444453</v>
      </c>
      <c r="F26" s="9">
        <v>3262.7777777777778</v>
      </c>
      <c r="G26" s="9">
        <v>3405.7777777777778</v>
      </c>
      <c r="H26" s="9">
        <f t="shared" si="0"/>
        <v>12041</v>
      </c>
      <c r="I26" s="8" t="s">
        <v>44</v>
      </c>
      <c r="J26" s="52">
        <v>20.3</v>
      </c>
      <c r="K26" s="52">
        <f>$H26*J26</f>
        <v>244432.30000000002</v>
      </c>
      <c r="L26" s="51">
        <v>19.97</v>
      </c>
      <c r="M26" s="52">
        <f t="shared" si="1"/>
        <v>240458.77</v>
      </c>
      <c r="N26" s="23">
        <f t="shared" si="2"/>
        <v>0.98374384236453194</v>
      </c>
      <c r="O26" s="64">
        <f t="shared" si="3"/>
        <v>-3973.5300000000279</v>
      </c>
      <c r="P26" s="52">
        <f>E26*$L26</f>
        <v>107287.71555555557</v>
      </c>
      <c r="Q26" s="52">
        <f>F26*$L26</f>
        <v>65157.672222222216</v>
      </c>
      <c r="R26" s="52">
        <f>G26*$L26</f>
        <v>68013.382222222222</v>
      </c>
      <c r="S26" s="51">
        <v>30</v>
      </c>
      <c r="T26" s="51">
        <f>$H26*$S26</f>
        <v>361230</v>
      </c>
      <c r="U26" s="23">
        <f>L26/S26</f>
        <v>0.66566666666666663</v>
      </c>
      <c r="V26" s="64">
        <f t="shared" si="4"/>
        <v>-120771.23000000001</v>
      </c>
      <c r="W26" s="52">
        <f t="shared" si="5"/>
        <v>161173.33333333337</v>
      </c>
      <c r="X26" s="52">
        <f t="shared" si="6"/>
        <v>97883.333333333328</v>
      </c>
      <c r="Y26" s="52">
        <f t="shared" si="7"/>
        <v>102173.33333333333</v>
      </c>
    </row>
    <row r="27" spans="1:25" s="4" customFormat="1" ht="16.5">
      <c r="A27" s="10">
        <v>18</v>
      </c>
      <c r="B27" s="10"/>
      <c r="C27" s="10" t="s">
        <v>66</v>
      </c>
      <c r="D27" s="21" t="s">
        <v>67</v>
      </c>
      <c r="E27" s="9">
        <v>3447</v>
      </c>
      <c r="F27" s="9">
        <v>0</v>
      </c>
      <c r="G27" s="9">
        <v>0</v>
      </c>
      <c r="H27" s="9">
        <f t="shared" si="0"/>
        <v>3447</v>
      </c>
      <c r="I27" s="8" t="s">
        <v>44</v>
      </c>
      <c r="J27" s="52">
        <v>22.99</v>
      </c>
      <c r="K27" s="52">
        <f>$H27*J27</f>
        <v>79246.53</v>
      </c>
      <c r="L27" s="51">
        <v>9.27</v>
      </c>
      <c r="M27" s="52">
        <f t="shared" si="1"/>
        <v>31953.69</v>
      </c>
      <c r="N27" s="23">
        <f t="shared" si="2"/>
        <v>0.4032187907785994</v>
      </c>
      <c r="O27" s="64">
        <f t="shared" si="3"/>
        <v>-47292.84</v>
      </c>
      <c r="P27" s="52">
        <f>E27*$L27</f>
        <v>31953.69</v>
      </c>
      <c r="Q27" s="52">
        <f>F27*$L27</f>
        <v>0</v>
      </c>
      <c r="R27" s="52">
        <f>G27*$L27</f>
        <v>0</v>
      </c>
      <c r="S27" s="51">
        <v>24</v>
      </c>
      <c r="T27" s="51">
        <f>$H27*$S27</f>
        <v>82728</v>
      </c>
      <c r="U27" s="23">
        <f>L27/S27</f>
        <v>0.38624999999999998</v>
      </c>
      <c r="V27" s="64">
        <f t="shared" si="4"/>
        <v>-50774.31</v>
      </c>
      <c r="W27" s="52">
        <f t="shared" si="5"/>
        <v>82728</v>
      </c>
      <c r="X27" s="52">
        <f t="shared" si="6"/>
        <v>0</v>
      </c>
      <c r="Y27" s="52">
        <f t="shared" si="7"/>
        <v>0</v>
      </c>
    </row>
    <row r="28" spans="1:25" s="4" customFormat="1" ht="16.5">
      <c r="A28" s="10">
        <v>19</v>
      </c>
      <c r="B28" s="10"/>
      <c r="C28" s="10" t="s">
        <v>68</v>
      </c>
      <c r="D28" s="21" t="s">
        <v>69</v>
      </c>
      <c r="E28" s="9">
        <v>277</v>
      </c>
      <c r="F28" s="9">
        <v>0</v>
      </c>
      <c r="G28" s="9">
        <v>0</v>
      </c>
      <c r="H28" s="9">
        <f t="shared" si="0"/>
        <v>277</v>
      </c>
      <c r="I28" s="8" t="s">
        <v>70</v>
      </c>
      <c r="J28" s="52">
        <v>237</v>
      </c>
      <c r="K28" s="52">
        <f>$H28*J28</f>
        <v>65649</v>
      </c>
      <c r="L28" s="51">
        <v>72.540000000000006</v>
      </c>
      <c r="M28" s="52">
        <f t="shared" si="1"/>
        <v>20093.580000000002</v>
      </c>
      <c r="N28" s="23">
        <f t="shared" si="2"/>
        <v>0.30607594936708865</v>
      </c>
      <c r="O28" s="64">
        <f t="shared" si="3"/>
        <v>-45555.42</v>
      </c>
      <c r="P28" s="52">
        <f>E28*$L28</f>
        <v>20093.580000000002</v>
      </c>
      <c r="Q28" s="52">
        <f>F28*$L28</f>
        <v>0</v>
      </c>
      <c r="R28" s="52">
        <f>G28*$L28</f>
        <v>0</v>
      </c>
      <c r="S28" s="51">
        <v>75</v>
      </c>
      <c r="T28" s="51">
        <f>$H28*$S28</f>
        <v>20775</v>
      </c>
      <c r="U28" s="23">
        <f>L28/S28</f>
        <v>0.96720000000000006</v>
      </c>
      <c r="V28" s="64">
        <f t="shared" si="4"/>
        <v>-681.41999999999825</v>
      </c>
      <c r="W28" s="52">
        <f t="shared" si="5"/>
        <v>20775</v>
      </c>
      <c r="X28" s="52">
        <f t="shared" si="6"/>
        <v>0</v>
      </c>
      <c r="Y28" s="52">
        <f t="shared" si="7"/>
        <v>0</v>
      </c>
    </row>
    <row r="29" spans="1:25" s="4" customFormat="1" ht="16.5">
      <c r="A29" s="10">
        <v>20</v>
      </c>
      <c r="B29" s="10"/>
      <c r="C29" s="10" t="s">
        <v>71</v>
      </c>
      <c r="D29" s="21" t="s">
        <v>72</v>
      </c>
      <c r="E29" s="9">
        <v>28891.75</v>
      </c>
      <c r="F29" s="9">
        <v>7341.25</v>
      </c>
      <c r="G29" s="9">
        <v>7663</v>
      </c>
      <c r="H29" s="9">
        <f t="shared" si="0"/>
        <v>43896</v>
      </c>
      <c r="I29" s="8" t="s">
        <v>49</v>
      </c>
      <c r="J29" s="52">
        <v>0.4</v>
      </c>
      <c r="K29" s="52">
        <f>$H29*J29</f>
        <v>17558.400000000001</v>
      </c>
      <c r="L29" s="51">
        <v>0.37</v>
      </c>
      <c r="M29" s="52">
        <f t="shared" si="1"/>
        <v>16241.52</v>
      </c>
      <c r="N29" s="23">
        <f t="shared" si="2"/>
        <v>0.92499999999999993</v>
      </c>
      <c r="O29" s="64">
        <f t="shared" si="3"/>
        <v>-1316.880000000001</v>
      </c>
      <c r="P29" s="52">
        <f>E29*$L29</f>
        <v>10689.9475</v>
      </c>
      <c r="Q29" s="52">
        <f>F29*$L29</f>
        <v>2716.2624999999998</v>
      </c>
      <c r="R29" s="52">
        <f>G29*$L29</f>
        <v>2835.31</v>
      </c>
      <c r="S29" s="51">
        <v>1</v>
      </c>
      <c r="T29" s="51">
        <f>$H29*$S29</f>
        <v>43896</v>
      </c>
      <c r="U29" s="23">
        <f>L29/S29</f>
        <v>0.37</v>
      </c>
      <c r="V29" s="64">
        <f t="shared" si="4"/>
        <v>-27654.48</v>
      </c>
      <c r="W29" s="52">
        <f t="shared" si="5"/>
        <v>28891.75</v>
      </c>
      <c r="X29" s="52">
        <f t="shared" si="6"/>
        <v>7341.25</v>
      </c>
      <c r="Y29" s="52">
        <f t="shared" si="7"/>
        <v>7663</v>
      </c>
    </row>
    <row r="30" spans="1:25" s="4" customFormat="1" ht="16.5">
      <c r="A30" s="10">
        <v>21</v>
      </c>
      <c r="B30" s="10"/>
      <c r="C30" s="10" t="s">
        <v>73</v>
      </c>
      <c r="D30" s="21" t="s">
        <v>74</v>
      </c>
      <c r="E30" s="9">
        <v>2889.5749999999998</v>
      </c>
      <c r="F30" s="9">
        <v>734.125</v>
      </c>
      <c r="G30" s="9">
        <v>766.30000000000007</v>
      </c>
      <c r="H30" s="9">
        <f t="shared" si="0"/>
        <v>4390</v>
      </c>
      <c r="I30" s="8" t="s">
        <v>49</v>
      </c>
      <c r="J30" s="52">
        <v>3.61</v>
      </c>
      <c r="K30" s="52">
        <f>$H30*J30</f>
        <v>15847.9</v>
      </c>
      <c r="L30" s="51">
        <v>3.3</v>
      </c>
      <c r="M30" s="52">
        <f t="shared" si="1"/>
        <v>14487</v>
      </c>
      <c r="N30" s="23">
        <f t="shared" si="2"/>
        <v>0.91412742382271461</v>
      </c>
      <c r="O30" s="64">
        <f t="shared" si="3"/>
        <v>-1360.8999999999996</v>
      </c>
      <c r="P30" s="52">
        <f>E30*$L30</f>
        <v>9535.597499999998</v>
      </c>
      <c r="Q30" s="52">
        <f>F30*$L30</f>
        <v>2422.6124999999997</v>
      </c>
      <c r="R30" s="52">
        <f>G30*$L30</f>
        <v>2528.79</v>
      </c>
      <c r="S30" s="51">
        <v>0.8</v>
      </c>
      <c r="T30" s="51">
        <f>$H30*$S30</f>
        <v>3512</v>
      </c>
      <c r="U30" s="23">
        <f>L30/S30</f>
        <v>4.1249999999999991</v>
      </c>
      <c r="V30" s="64">
        <f t="shared" si="4"/>
        <v>10975</v>
      </c>
      <c r="W30" s="52">
        <f t="shared" si="5"/>
        <v>2311.66</v>
      </c>
      <c r="X30" s="52">
        <f t="shared" si="6"/>
        <v>587.30000000000007</v>
      </c>
      <c r="Y30" s="52">
        <f t="shared" si="7"/>
        <v>613.04000000000008</v>
      </c>
    </row>
    <row r="31" spans="1:25" s="4" customFormat="1" ht="16.5">
      <c r="A31" s="10">
        <v>22</v>
      </c>
      <c r="B31" s="10"/>
      <c r="C31" s="10" t="s">
        <v>75</v>
      </c>
      <c r="D31" s="21" t="s">
        <v>76</v>
      </c>
      <c r="E31" s="9">
        <v>3235.5240000000003</v>
      </c>
      <c r="F31" s="9">
        <v>822.22</v>
      </c>
      <c r="G31" s="9">
        <v>858.25599999999997</v>
      </c>
      <c r="H31" s="9">
        <f t="shared" si="0"/>
        <v>4916.0000000000009</v>
      </c>
      <c r="I31" s="8" t="s">
        <v>70</v>
      </c>
      <c r="J31" s="52">
        <v>170.89</v>
      </c>
      <c r="K31" s="52">
        <f>$H31*J31</f>
        <v>840095.24000000011</v>
      </c>
      <c r="L31" s="51">
        <v>156.13</v>
      </c>
      <c r="M31" s="52">
        <f t="shared" si="1"/>
        <v>767535.08000000007</v>
      </c>
      <c r="N31" s="23">
        <f t="shared" si="2"/>
        <v>0.91362865000877758</v>
      </c>
      <c r="O31" s="64">
        <f t="shared" si="3"/>
        <v>-72560.160000000033</v>
      </c>
      <c r="P31" s="52">
        <f>E31*$L31</f>
        <v>505162.36212000006</v>
      </c>
      <c r="Q31" s="52">
        <f>F31*$L31</f>
        <v>128373.2086</v>
      </c>
      <c r="R31" s="52">
        <f>G31*$L31</f>
        <v>133999.50928</v>
      </c>
      <c r="S31" s="51">
        <v>135</v>
      </c>
      <c r="T31" s="51">
        <f>$H31*$S31</f>
        <v>663660.00000000012</v>
      </c>
      <c r="U31" s="23">
        <f>L31/S31</f>
        <v>1.1565185185185185</v>
      </c>
      <c r="V31" s="64">
        <f t="shared" si="4"/>
        <v>103875.07999999996</v>
      </c>
      <c r="W31" s="52">
        <f t="shared" si="5"/>
        <v>436795.74000000005</v>
      </c>
      <c r="X31" s="52">
        <f t="shared" si="6"/>
        <v>110999.7</v>
      </c>
      <c r="Y31" s="52">
        <f t="shared" si="7"/>
        <v>115864.56</v>
      </c>
    </row>
    <row r="32" spans="1:25" s="4" customFormat="1" ht="28.5">
      <c r="A32" s="10">
        <v>23</v>
      </c>
      <c r="B32" s="10"/>
      <c r="C32" s="10" t="s">
        <v>77</v>
      </c>
      <c r="D32" s="21" t="s">
        <v>78</v>
      </c>
      <c r="E32" s="9">
        <v>1078.8413333333333</v>
      </c>
      <c r="F32" s="9">
        <v>274.07333333333338</v>
      </c>
      <c r="G32" s="9">
        <v>286.08533333333332</v>
      </c>
      <c r="H32" s="9">
        <f t="shared" si="0"/>
        <v>1639</v>
      </c>
      <c r="I32" s="8" t="s">
        <v>70</v>
      </c>
      <c r="J32" s="52">
        <v>228.66</v>
      </c>
      <c r="K32" s="52">
        <f>$H32*J32</f>
        <v>374773.74</v>
      </c>
      <c r="L32" s="51">
        <v>208.91</v>
      </c>
      <c r="M32" s="52">
        <f t="shared" si="1"/>
        <v>342403.49</v>
      </c>
      <c r="N32" s="23">
        <f t="shared" si="2"/>
        <v>0.91362721945246217</v>
      </c>
      <c r="O32" s="64">
        <f t="shared" si="3"/>
        <v>-32370.25</v>
      </c>
      <c r="P32" s="52">
        <f>E32*$L32</f>
        <v>225380.74294666667</v>
      </c>
      <c r="Q32" s="52">
        <f>F32*$L32</f>
        <v>57256.660066666678</v>
      </c>
      <c r="R32" s="52">
        <f>G32*$L32</f>
        <v>59766.086986666662</v>
      </c>
      <c r="S32" s="51">
        <v>140</v>
      </c>
      <c r="T32" s="51">
        <f>$H32*$S32</f>
        <v>229460</v>
      </c>
      <c r="U32" s="23">
        <f>L32/S32</f>
        <v>1.4922142857142857</v>
      </c>
      <c r="V32" s="64">
        <f t="shared" si="4"/>
        <v>112943.48999999999</v>
      </c>
      <c r="W32" s="52">
        <f t="shared" si="5"/>
        <v>151037.78666666665</v>
      </c>
      <c r="X32" s="52">
        <f t="shared" si="6"/>
        <v>38370.26666666667</v>
      </c>
      <c r="Y32" s="52">
        <f t="shared" si="7"/>
        <v>40051.946666666663</v>
      </c>
    </row>
    <row r="33" spans="1:25" s="4" customFormat="1" ht="16.5" customHeight="1">
      <c r="A33" s="10">
        <v>24</v>
      </c>
      <c r="B33" s="10"/>
      <c r="C33" s="10" t="s">
        <v>79</v>
      </c>
      <c r="D33" s="21" t="s">
        <v>80</v>
      </c>
      <c r="E33" s="9">
        <v>2126</v>
      </c>
      <c r="F33" s="9">
        <v>0</v>
      </c>
      <c r="G33" s="9">
        <v>0</v>
      </c>
      <c r="H33" s="9">
        <f t="shared" si="0"/>
        <v>2126</v>
      </c>
      <c r="I33" s="8" t="s">
        <v>44</v>
      </c>
      <c r="J33" s="52">
        <v>124.35</v>
      </c>
      <c r="K33" s="52">
        <f>$H33*J33</f>
        <v>264368.09999999998</v>
      </c>
      <c r="L33" s="51">
        <v>133.80000000000001</v>
      </c>
      <c r="M33" s="52">
        <f t="shared" si="1"/>
        <v>284458.80000000005</v>
      </c>
      <c r="N33" s="23">
        <f t="shared" si="2"/>
        <v>1.0759951749095298</v>
      </c>
      <c r="O33" s="64">
        <f t="shared" si="3"/>
        <v>20090.70000000007</v>
      </c>
      <c r="P33" s="52">
        <f>E33*$L33</f>
        <v>284458.80000000005</v>
      </c>
      <c r="Q33" s="52">
        <f>F33*$L33</f>
        <v>0</v>
      </c>
      <c r="R33" s="52">
        <f>G33*$L33</f>
        <v>0</v>
      </c>
      <c r="S33" s="51">
        <v>98</v>
      </c>
      <c r="T33" s="51">
        <f>$H33*$S33</f>
        <v>208348</v>
      </c>
      <c r="U33" s="23">
        <f>L33/S33</f>
        <v>1.3653061224489798</v>
      </c>
      <c r="V33" s="64">
        <f t="shared" si="4"/>
        <v>76110.800000000047</v>
      </c>
      <c r="W33" s="52">
        <f t="shared" si="5"/>
        <v>208348</v>
      </c>
      <c r="X33" s="52">
        <f t="shared" si="6"/>
        <v>0</v>
      </c>
      <c r="Y33" s="52">
        <f t="shared" si="7"/>
        <v>0</v>
      </c>
    </row>
    <row r="34" spans="1:25" s="4" customFormat="1" ht="16.5" customHeight="1">
      <c r="A34" s="10">
        <v>25</v>
      </c>
      <c r="B34" s="10"/>
      <c r="C34" s="10" t="s">
        <v>81</v>
      </c>
      <c r="D34" s="21" t="s">
        <v>82</v>
      </c>
      <c r="E34" s="9">
        <v>51</v>
      </c>
      <c r="F34" s="9">
        <v>0</v>
      </c>
      <c r="G34" s="9">
        <v>0</v>
      </c>
      <c r="H34" s="9">
        <f t="shared" si="0"/>
        <v>51</v>
      </c>
      <c r="I34" s="8" t="s">
        <v>44</v>
      </c>
      <c r="J34" s="52">
        <v>222.52</v>
      </c>
      <c r="K34" s="52">
        <f>$H34*J34</f>
        <v>11348.52</v>
      </c>
      <c r="L34" s="51">
        <v>149.55000000000001</v>
      </c>
      <c r="M34" s="52">
        <f t="shared" si="1"/>
        <v>7627.05</v>
      </c>
      <c r="N34" s="23">
        <f t="shared" si="2"/>
        <v>0.67207442027682907</v>
      </c>
      <c r="O34" s="64">
        <f t="shared" si="3"/>
        <v>-3721.4700000000003</v>
      </c>
      <c r="P34" s="52">
        <f>E34*$L34</f>
        <v>7627.05</v>
      </c>
      <c r="Q34" s="52">
        <f>F34*$L34</f>
        <v>0</v>
      </c>
      <c r="R34" s="52">
        <f>G34*$L34</f>
        <v>0</v>
      </c>
      <c r="S34" s="51">
        <v>125</v>
      </c>
      <c r="T34" s="51">
        <f>$H34*$S34</f>
        <v>6375</v>
      </c>
      <c r="U34" s="23">
        <f>L34/S34</f>
        <v>1.1964000000000001</v>
      </c>
      <c r="V34" s="64">
        <f t="shared" si="4"/>
        <v>1252.0500000000002</v>
      </c>
      <c r="W34" s="52">
        <f t="shared" si="5"/>
        <v>6375</v>
      </c>
      <c r="X34" s="52">
        <f t="shared" si="6"/>
        <v>0</v>
      </c>
      <c r="Y34" s="52">
        <f t="shared" si="7"/>
        <v>0</v>
      </c>
    </row>
    <row r="35" spans="1:25" s="4" customFormat="1" ht="16.5">
      <c r="A35" s="10">
        <v>26</v>
      </c>
      <c r="B35" s="10"/>
      <c r="C35" s="10" t="s">
        <v>83</v>
      </c>
      <c r="D35" s="21" t="s">
        <v>84</v>
      </c>
      <c r="E35" s="9">
        <v>18907</v>
      </c>
      <c r="F35" s="9">
        <v>0</v>
      </c>
      <c r="G35" s="9">
        <v>1100</v>
      </c>
      <c r="H35" s="9">
        <f t="shared" si="0"/>
        <v>20007</v>
      </c>
      <c r="I35" s="8" t="s">
        <v>85</v>
      </c>
      <c r="J35" s="52">
        <v>14.25</v>
      </c>
      <c r="K35" s="52">
        <f>$H35*J35</f>
        <v>285099.75</v>
      </c>
      <c r="L35" s="51">
        <v>16.41</v>
      </c>
      <c r="M35" s="52">
        <f t="shared" si="1"/>
        <v>328314.87</v>
      </c>
      <c r="N35" s="23">
        <f t="shared" si="2"/>
        <v>1.151578947368421</v>
      </c>
      <c r="O35" s="64">
        <f t="shared" si="3"/>
        <v>43215.119999999995</v>
      </c>
      <c r="P35" s="52">
        <f>E35*$L35</f>
        <v>310263.87</v>
      </c>
      <c r="Q35" s="52">
        <f>F35*$L35</f>
        <v>0</v>
      </c>
      <c r="R35" s="52">
        <f>G35*$L35</f>
        <v>18051</v>
      </c>
      <c r="S35" s="51">
        <v>12</v>
      </c>
      <c r="T35" s="51">
        <f>$H35*$S35</f>
        <v>240084</v>
      </c>
      <c r="U35" s="23">
        <f>L35/S35</f>
        <v>1.3674999999999999</v>
      </c>
      <c r="V35" s="64">
        <f t="shared" si="4"/>
        <v>88230.87</v>
      </c>
      <c r="W35" s="52">
        <f t="shared" si="5"/>
        <v>226884</v>
      </c>
      <c r="X35" s="52">
        <f t="shared" si="6"/>
        <v>0</v>
      </c>
      <c r="Y35" s="52">
        <f t="shared" si="7"/>
        <v>13200</v>
      </c>
    </row>
    <row r="36" spans="1:25" s="4" customFormat="1" ht="16.5">
      <c r="A36" s="10">
        <v>27</v>
      </c>
      <c r="B36" s="10"/>
      <c r="C36" s="10" t="s">
        <v>86</v>
      </c>
      <c r="D36" s="21" t="s">
        <v>87</v>
      </c>
      <c r="E36" s="9">
        <v>390</v>
      </c>
      <c r="F36" s="9">
        <v>0</v>
      </c>
      <c r="G36" s="9">
        <v>0</v>
      </c>
      <c r="H36" s="9">
        <f t="shared" si="0"/>
        <v>390</v>
      </c>
      <c r="I36" s="8" t="s">
        <v>85</v>
      </c>
      <c r="J36" s="52">
        <v>52.08</v>
      </c>
      <c r="K36" s="52">
        <f>$H36*J36</f>
        <v>20311.2</v>
      </c>
      <c r="L36" s="51">
        <v>62.24</v>
      </c>
      <c r="M36" s="52">
        <f t="shared" si="1"/>
        <v>24273.600000000002</v>
      </c>
      <c r="N36" s="23">
        <f t="shared" si="2"/>
        <v>1.1950844854070661</v>
      </c>
      <c r="O36" s="64">
        <f t="shared" si="3"/>
        <v>3962.4000000000015</v>
      </c>
      <c r="P36" s="52">
        <f>E36*$L36</f>
        <v>24273.600000000002</v>
      </c>
      <c r="Q36" s="52">
        <f>F36*$L36</f>
        <v>0</v>
      </c>
      <c r="R36" s="52">
        <f>G36*$L36</f>
        <v>0</v>
      </c>
      <c r="S36" s="51">
        <v>45</v>
      </c>
      <c r="T36" s="51">
        <f>$H36*$S36</f>
        <v>17550</v>
      </c>
      <c r="U36" s="23">
        <f>L36/S36</f>
        <v>1.3831111111111112</v>
      </c>
      <c r="V36" s="64">
        <f t="shared" si="4"/>
        <v>6723.6000000000022</v>
      </c>
      <c r="W36" s="52">
        <f t="shared" si="5"/>
        <v>17550</v>
      </c>
      <c r="X36" s="52">
        <f t="shared" si="6"/>
        <v>0</v>
      </c>
      <c r="Y36" s="52">
        <f t="shared" si="7"/>
        <v>0</v>
      </c>
    </row>
    <row r="37" spans="1:25" s="4" customFormat="1" ht="16.5">
      <c r="A37" s="10">
        <v>28</v>
      </c>
      <c r="B37" s="10"/>
      <c r="C37" s="10" t="s">
        <v>88</v>
      </c>
      <c r="D37" s="21" t="s">
        <v>89</v>
      </c>
      <c r="E37" s="9">
        <v>15369.444444444445</v>
      </c>
      <c r="F37" s="9">
        <v>3262.7777777777778</v>
      </c>
      <c r="G37" s="9">
        <v>3405.7777777777778</v>
      </c>
      <c r="H37" s="9">
        <f t="shared" si="0"/>
        <v>22038</v>
      </c>
      <c r="I37" s="8" t="s">
        <v>44</v>
      </c>
      <c r="J37" s="52">
        <v>15.86</v>
      </c>
      <c r="K37" s="52">
        <f>$H37*J37</f>
        <v>349522.68</v>
      </c>
      <c r="L37" s="51">
        <v>12.57</v>
      </c>
      <c r="M37" s="52">
        <f t="shared" si="1"/>
        <v>277017.66000000003</v>
      </c>
      <c r="N37" s="23">
        <f t="shared" si="2"/>
        <v>0.7925598991172762</v>
      </c>
      <c r="O37" s="64">
        <f t="shared" si="3"/>
        <v>-72505.01999999996</v>
      </c>
      <c r="P37" s="52">
        <f>E37*$L37</f>
        <v>193193.91666666669</v>
      </c>
      <c r="Q37" s="52">
        <f>F37*$L37</f>
        <v>41013.116666666669</v>
      </c>
      <c r="R37" s="52">
        <f>G37*$L37</f>
        <v>42810.626666666671</v>
      </c>
      <c r="S37" s="51">
        <v>20</v>
      </c>
      <c r="T37" s="51">
        <f>$H37*$S37</f>
        <v>440760</v>
      </c>
      <c r="U37" s="23">
        <f>L37/S37</f>
        <v>0.62850000000000006</v>
      </c>
      <c r="V37" s="64">
        <f t="shared" si="4"/>
        <v>-163742.33999999997</v>
      </c>
      <c r="W37" s="52">
        <f t="shared" si="5"/>
        <v>307388.88888888888</v>
      </c>
      <c r="X37" s="52">
        <f t="shared" si="6"/>
        <v>65255.555555555555</v>
      </c>
      <c r="Y37" s="52">
        <f t="shared" si="7"/>
        <v>68115.555555555562</v>
      </c>
    </row>
    <row r="38" spans="1:25" s="4" customFormat="1" ht="16.5">
      <c r="A38" s="10">
        <v>29</v>
      </c>
      <c r="B38" s="10"/>
      <c r="C38" s="10" t="s">
        <v>90</v>
      </c>
      <c r="D38" s="21" t="s">
        <v>91</v>
      </c>
      <c r="E38" s="9">
        <v>2201</v>
      </c>
      <c r="F38" s="9">
        <v>0</v>
      </c>
      <c r="G38" s="9">
        <v>0</v>
      </c>
      <c r="H38" s="9">
        <f t="shared" si="0"/>
        <v>2201</v>
      </c>
      <c r="I38" s="8" t="s">
        <v>44</v>
      </c>
      <c r="J38" s="52">
        <v>25.54</v>
      </c>
      <c r="K38" s="52">
        <f>$H38*J38</f>
        <v>56213.54</v>
      </c>
      <c r="L38" s="51">
        <v>19.32</v>
      </c>
      <c r="M38" s="52">
        <f t="shared" si="1"/>
        <v>42523.32</v>
      </c>
      <c r="N38" s="23">
        <f t="shared" si="2"/>
        <v>0.75646045418950669</v>
      </c>
      <c r="O38" s="64">
        <f t="shared" si="3"/>
        <v>-13690.220000000001</v>
      </c>
      <c r="P38" s="52">
        <f>E38*$L38</f>
        <v>42523.32</v>
      </c>
      <c r="Q38" s="52">
        <f>F38*$L38</f>
        <v>0</v>
      </c>
      <c r="R38" s="52">
        <f>G38*$L38</f>
        <v>0</v>
      </c>
      <c r="S38" s="51">
        <v>20</v>
      </c>
      <c r="T38" s="51">
        <f>$H38*$S38</f>
        <v>44020</v>
      </c>
      <c r="U38" s="23">
        <f>L38/S38</f>
        <v>0.96599999999999997</v>
      </c>
      <c r="V38" s="64">
        <f t="shared" si="4"/>
        <v>-1496.6800000000003</v>
      </c>
      <c r="W38" s="52">
        <f t="shared" si="5"/>
        <v>44020</v>
      </c>
      <c r="X38" s="52">
        <f t="shared" si="6"/>
        <v>0</v>
      </c>
      <c r="Y38" s="52">
        <f t="shared" si="7"/>
        <v>0</v>
      </c>
    </row>
    <row r="39" spans="1:25" s="4" customFormat="1" ht="16.5">
      <c r="A39" s="10">
        <v>30</v>
      </c>
      <c r="B39" s="10"/>
      <c r="C39" s="10" t="s">
        <v>92</v>
      </c>
      <c r="D39" s="21" t="s">
        <v>93</v>
      </c>
      <c r="E39" s="9">
        <v>18972</v>
      </c>
      <c r="F39" s="9">
        <v>0</v>
      </c>
      <c r="G39" s="9">
        <v>1100</v>
      </c>
      <c r="H39" s="9">
        <f t="shared" si="0"/>
        <v>20072</v>
      </c>
      <c r="I39" s="8" t="s">
        <v>85</v>
      </c>
      <c r="J39" s="52">
        <v>2.11</v>
      </c>
      <c r="K39" s="52">
        <f>$H39*J39</f>
        <v>42351.92</v>
      </c>
      <c r="L39" s="51">
        <v>1.83</v>
      </c>
      <c r="M39" s="52">
        <f t="shared" si="1"/>
        <v>36731.760000000002</v>
      </c>
      <c r="N39" s="23">
        <f t="shared" si="2"/>
        <v>0.86729857819905221</v>
      </c>
      <c r="O39" s="64">
        <f t="shared" si="3"/>
        <v>-5620.1599999999962</v>
      </c>
      <c r="P39" s="52">
        <f>E39*$L39</f>
        <v>34718.76</v>
      </c>
      <c r="Q39" s="52">
        <f>F39*$L39</f>
        <v>0</v>
      </c>
      <c r="R39" s="52">
        <f>G39*$L39</f>
        <v>2013</v>
      </c>
      <c r="S39" s="51">
        <v>3</v>
      </c>
      <c r="T39" s="51">
        <f>$H39*$S39</f>
        <v>60216</v>
      </c>
      <c r="U39" s="23">
        <f>L39/S39</f>
        <v>0.61</v>
      </c>
      <c r="V39" s="64">
        <f t="shared" si="4"/>
        <v>-23484.239999999998</v>
      </c>
      <c r="W39" s="52">
        <f t="shared" si="5"/>
        <v>56916</v>
      </c>
      <c r="X39" s="52">
        <f t="shared" si="6"/>
        <v>0</v>
      </c>
      <c r="Y39" s="52">
        <f t="shared" si="7"/>
        <v>3300</v>
      </c>
    </row>
    <row r="40" spans="1:25" s="4" customFormat="1" ht="16.5">
      <c r="A40" s="10">
        <v>31</v>
      </c>
      <c r="B40" s="10" t="s">
        <v>26</v>
      </c>
      <c r="C40" s="10" t="s">
        <v>94</v>
      </c>
      <c r="D40" s="21" t="s">
        <v>95</v>
      </c>
      <c r="E40" s="9">
        <v>0</v>
      </c>
      <c r="F40" s="9">
        <v>0</v>
      </c>
      <c r="G40" s="9">
        <v>21</v>
      </c>
      <c r="H40" s="9">
        <f t="shared" si="0"/>
        <v>21</v>
      </c>
      <c r="I40" s="8" t="s">
        <v>44</v>
      </c>
      <c r="J40" s="52">
        <v>188.53</v>
      </c>
      <c r="K40" s="52">
        <f>$H40*J40</f>
        <v>3959.13</v>
      </c>
      <c r="L40" s="51">
        <v>369.98</v>
      </c>
      <c r="M40" s="52">
        <f t="shared" si="1"/>
        <v>7769.58</v>
      </c>
      <c r="N40" s="23">
        <f t="shared" si="2"/>
        <v>1.9624462950193604</v>
      </c>
      <c r="O40" s="64">
        <f t="shared" si="3"/>
        <v>3810.45</v>
      </c>
      <c r="P40" s="52">
        <f>E40*$L40</f>
        <v>0</v>
      </c>
      <c r="Q40" s="52">
        <f>F40*$L40</f>
        <v>0</v>
      </c>
      <c r="R40" s="52">
        <f>G40*$L40</f>
        <v>7769.58</v>
      </c>
      <c r="S40" s="51">
        <v>250</v>
      </c>
      <c r="T40" s="51">
        <f>$H40*$S40</f>
        <v>5250</v>
      </c>
      <c r="U40" s="23">
        <f>L40/S40</f>
        <v>1.4799200000000001</v>
      </c>
      <c r="V40" s="64">
        <f t="shared" si="4"/>
        <v>2519.58</v>
      </c>
      <c r="W40" s="52">
        <f t="shared" si="5"/>
        <v>0</v>
      </c>
      <c r="X40" s="52">
        <f t="shared" si="6"/>
        <v>0</v>
      </c>
      <c r="Y40" s="52">
        <f t="shared" si="7"/>
        <v>5250</v>
      </c>
    </row>
    <row r="41" spans="1:25" s="4" customFormat="1" ht="16.5">
      <c r="A41" s="10">
        <v>32</v>
      </c>
      <c r="B41" s="10"/>
      <c r="C41" s="10" t="s">
        <v>96</v>
      </c>
      <c r="D41" s="21" t="s">
        <v>97</v>
      </c>
      <c r="E41" s="9">
        <v>382</v>
      </c>
      <c r="F41" s="9">
        <v>0</v>
      </c>
      <c r="G41" s="9">
        <v>0</v>
      </c>
      <c r="H41" s="9">
        <f t="shared" si="0"/>
        <v>382</v>
      </c>
      <c r="I41" s="8" t="s">
        <v>98</v>
      </c>
      <c r="J41" s="52">
        <v>123.69</v>
      </c>
      <c r="K41" s="52">
        <f>$H41*J41</f>
        <v>47249.58</v>
      </c>
      <c r="L41" s="51">
        <v>172.57</v>
      </c>
      <c r="M41" s="52">
        <f t="shared" si="1"/>
        <v>65921.739999999991</v>
      </c>
      <c r="N41" s="23">
        <f t="shared" si="2"/>
        <v>1.395181502142453</v>
      </c>
      <c r="O41" s="64">
        <f t="shared" si="3"/>
        <v>18672.159999999989</v>
      </c>
      <c r="P41" s="52">
        <f>E41*$L41</f>
        <v>65921.739999999991</v>
      </c>
      <c r="Q41" s="52">
        <f>F41*$L41</f>
        <v>0</v>
      </c>
      <c r="R41" s="52">
        <f>G41*$L41</f>
        <v>0</v>
      </c>
      <c r="S41" s="51">
        <v>75</v>
      </c>
      <c r="T41" s="51">
        <f>$H41*$S41</f>
        <v>28650</v>
      </c>
      <c r="U41" s="23">
        <f>L41/S41</f>
        <v>2.3009333333333331</v>
      </c>
      <c r="V41" s="64">
        <f t="shared" si="4"/>
        <v>37271.739999999991</v>
      </c>
      <c r="W41" s="52">
        <f t="shared" si="5"/>
        <v>28650</v>
      </c>
      <c r="X41" s="52">
        <f t="shared" si="6"/>
        <v>0</v>
      </c>
      <c r="Y41" s="52">
        <f t="shared" si="7"/>
        <v>0</v>
      </c>
    </row>
    <row r="42" spans="1:25" s="4" customFormat="1" ht="16.5">
      <c r="A42" s="10">
        <v>33</v>
      </c>
      <c r="B42" s="10"/>
      <c r="C42" s="10" t="s">
        <v>99</v>
      </c>
      <c r="D42" s="21" t="s">
        <v>100</v>
      </c>
      <c r="E42" s="9">
        <v>127</v>
      </c>
      <c r="F42" s="9">
        <v>0</v>
      </c>
      <c r="G42" s="9">
        <v>0</v>
      </c>
      <c r="H42" s="9">
        <f t="shared" si="0"/>
        <v>127</v>
      </c>
      <c r="I42" s="8" t="s">
        <v>98</v>
      </c>
      <c r="J42" s="52">
        <v>140.1</v>
      </c>
      <c r="K42" s="52">
        <f>$H42*J42</f>
        <v>17792.7</v>
      </c>
      <c r="L42" s="51">
        <v>174.56</v>
      </c>
      <c r="M42" s="52">
        <f t="shared" si="1"/>
        <v>22169.119999999999</v>
      </c>
      <c r="N42" s="23">
        <f t="shared" si="2"/>
        <v>1.2459671663097789</v>
      </c>
      <c r="O42" s="64">
        <f t="shared" si="3"/>
        <v>4376.4199999999983</v>
      </c>
      <c r="P42" s="52">
        <f>E42*$L42</f>
        <v>22169.119999999999</v>
      </c>
      <c r="Q42" s="52">
        <f>F42*$L42</f>
        <v>0</v>
      </c>
      <c r="R42" s="52">
        <f>G42*$L42</f>
        <v>0</v>
      </c>
      <c r="S42" s="51">
        <v>85</v>
      </c>
      <c r="T42" s="51">
        <f>$H42*$S42</f>
        <v>10795</v>
      </c>
      <c r="U42" s="23">
        <f>L42/S42</f>
        <v>2.0536470588235294</v>
      </c>
      <c r="V42" s="64">
        <f t="shared" si="4"/>
        <v>11374.119999999999</v>
      </c>
      <c r="W42" s="52">
        <f t="shared" si="5"/>
        <v>10795</v>
      </c>
      <c r="X42" s="52">
        <f t="shared" si="6"/>
        <v>0</v>
      </c>
      <c r="Y42" s="52">
        <f t="shared" si="7"/>
        <v>0</v>
      </c>
    </row>
    <row r="43" spans="1:25" s="4" customFormat="1" ht="16.5">
      <c r="A43" s="10">
        <v>34</v>
      </c>
      <c r="B43" s="10"/>
      <c r="C43" s="10" t="s">
        <v>101</v>
      </c>
      <c r="D43" s="21" t="s">
        <v>102</v>
      </c>
      <c r="E43" s="9">
        <v>12</v>
      </c>
      <c r="F43" s="9">
        <v>0</v>
      </c>
      <c r="G43" s="9">
        <v>0</v>
      </c>
      <c r="H43" s="9">
        <f t="shared" si="0"/>
        <v>12</v>
      </c>
      <c r="I43" s="8" t="s">
        <v>98</v>
      </c>
      <c r="J43" s="52">
        <v>213.44</v>
      </c>
      <c r="K43" s="52">
        <f>$H43*J43</f>
        <v>2561.2799999999997</v>
      </c>
      <c r="L43" s="51">
        <v>326.18</v>
      </c>
      <c r="M43" s="52">
        <f t="shared" si="1"/>
        <v>3914.16</v>
      </c>
      <c r="N43" s="23">
        <f t="shared" si="2"/>
        <v>1.5282046476761619</v>
      </c>
      <c r="O43" s="64">
        <f t="shared" si="3"/>
        <v>1352.88</v>
      </c>
      <c r="P43" s="52">
        <f>E43*$L43</f>
        <v>3914.16</v>
      </c>
      <c r="Q43" s="52">
        <f>F43*$L43</f>
        <v>0</v>
      </c>
      <c r="R43" s="52">
        <f>G43*$L43</f>
        <v>0</v>
      </c>
      <c r="S43" s="51">
        <v>110</v>
      </c>
      <c r="T43" s="51">
        <f>$H43*$S43</f>
        <v>1320</v>
      </c>
      <c r="U43" s="23">
        <f>L43/S43</f>
        <v>2.9652727272727275</v>
      </c>
      <c r="V43" s="64">
        <f t="shared" si="4"/>
        <v>2594.16</v>
      </c>
      <c r="W43" s="52">
        <f t="shared" si="5"/>
        <v>1320</v>
      </c>
      <c r="X43" s="52">
        <f t="shared" si="6"/>
        <v>0</v>
      </c>
      <c r="Y43" s="52">
        <f t="shared" si="7"/>
        <v>0</v>
      </c>
    </row>
    <row r="44" spans="1:25" s="4" customFormat="1" ht="16.5">
      <c r="A44" s="10">
        <v>35</v>
      </c>
      <c r="B44" s="10"/>
      <c r="C44" s="10" t="s">
        <v>103</v>
      </c>
      <c r="D44" s="21" t="s">
        <v>104</v>
      </c>
      <c r="E44" s="9">
        <v>34</v>
      </c>
      <c r="F44" s="9">
        <v>0</v>
      </c>
      <c r="G44" s="9">
        <v>0</v>
      </c>
      <c r="H44" s="9">
        <f t="shared" si="0"/>
        <v>34</v>
      </c>
      <c r="I44" s="8" t="s">
        <v>98</v>
      </c>
      <c r="J44" s="52">
        <v>237.52</v>
      </c>
      <c r="K44" s="52">
        <f>$H44*J44</f>
        <v>8075.68</v>
      </c>
      <c r="L44" s="51">
        <v>328.18</v>
      </c>
      <c r="M44" s="52">
        <f t="shared" si="1"/>
        <v>11158.12</v>
      </c>
      <c r="N44" s="23">
        <f t="shared" si="2"/>
        <v>1.3816941731222634</v>
      </c>
      <c r="O44" s="64">
        <f t="shared" si="3"/>
        <v>3082.4400000000005</v>
      </c>
      <c r="P44" s="52">
        <f>E44*$L44</f>
        <v>11158.12</v>
      </c>
      <c r="Q44" s="52">
        <f>F44*$L44</f>
        <v>0</v>
      </c>
      <c r="R44" s="52">
        <f>G44*$L44</f>
        <v>0</v>
      </c>
      <c r="S44" s="51">
        <v>115</v>
      </c>
      <c r="T44" s="51">
        <f>$H44*$S44</f>
        <v>3910</v>
      </c>
      <c r="U44" s="23">
        <f>L44/S44</f>
        <v>2.8537391304347826</v>
      </c>
      <c r="V44" s="64">
        <f t="shared" si="4"/>
        <v>7248.1200000000008</v>
      </c>
      <c r="W44" s="52">
        <f t="shared" si="5"/>
        <v>3910</v>
      </c>
      <c r="X44" s="52">
        <f t="shared" si="6"/>
        <v>0</v>
      </c>
      <c r="Y44" s="52">
        <f t="shared" si="7"/>
        <v>0</v>
      </c>
    </row>
    <row r="45" spans="1:25" s="4" customFormat="1" ht="16.5">
      <c r="A45" s="10">
        <v>36</v>
      </c>
      <c r="B45" s="10"/>
      <c r="C45" s="10" t="s">
        <v>105</v>
      </c>
      <c r="D45" s="21" t="s">
        <v>106</v>
      </c>
      <c r="E45" s="9">
        <v>8</v>
      </c>
      <c r="F45" s="9">
        <v>0</v>
      </c>
      <c r="G45" s="9">
        <v>0</v>
      </c>
      <c r="H45" s="9">
        <f t="shared" si="0"/>
        <v>8</v>
      </c>
      <c r="I45" s="8" t="s">
        <v>98</v>
      </c>
      <c r="J45" s="52">
        <v>202.49</v>
      </c>
      <c r="K45" s="52">
        <f>$H45*J45</f>
        <v>1619.92</v>
      </c>
      <c r="L45" s="51">
        <v>365.09</v>
      </c>
      <c r="M45" s="52">
        <f t="shared" si="1"/>
        <v>2920.72</v>
      </c>
      <c r="N45" s="23">
        <f t="shared" si="2"/>
        <v>1.8030026174132054</v>
      </c>
      <c r="O45" s="64">
        <f t="shared" si="3"/>
        <v>1300.7999999999997</v>
      </c>
      <c r="P45" s="52">
        <f>E45*$L45</f>
        <v>2920.72</v>
      </c>
      <c r="Q45" s="52">
        <f>F45*$L45</f>
        <v>0</v>
      </c>
      <c r="R45" s="52">
        <f>G45*$L45</f>
        <v>0</v>
      </c>
      <c r="S45" s="51">
        <v>230</v>
      </c>
      <c r="T45" s="51">
        <f>$H45*$S45</f>
        <v>1840</v>
      </c>
      <c r="U45" s="23">
        <f>L45/S45</f>
        <v>1.5873478260869565</v>
      </c>
      <c r="V45" s="64">
        <f t="shared" si="4"/>
        <v>1080.7199999999998</v>
      </c>
      <c r="W45" s="52">
        <f t="shared" si="5"/>
        <v>1840</v>
      </c>
      <c r="X45" s="52">
        <f t="shared" si="6"/>
        <v>0</v>
      </c>
      <c r="Y45" s="52">
        <f t="shared" si="7"/>
        <v>0</v>
      </c>
    </row>
    <row r="46" spans="1:25" s="4" customFormat="1" ht="16.5">
      <c r="A46" s="10">
        <v>37</v>
      </c>
      <c r="B46" s="10"/>
      <c r="C46" s="10" t="s">
        <v>107</v>
      </c>
      <c r="D46" s="21" t="s">
        <v>108</v>
      </c>
      <c r="E46" s="9">
        <v>48</v>
      </c>
      <c r="F46" s="9">
        <v>0</v>
      </c>
      <c r="G46" s="9">
        <v>0</v>
      </c>
      <c r="H46" s="9">
        <f t="shared" si="0"/>
        <v>48</v>
      </c>
      <c r="I46" s="8" t="s">
        <v>98</v>
      </c>
      <c r="J46" s="52">
        <v>21.89</v>
      </c>
      <c r="K46" s="52">
        <f>$H46*J46</f>
        <v>1050.72</v>
      </c>
      <c r="L46" s="51">
        <v>63.84</v>
      </c>
      <c r="M46" s="52">
        <f t="shared" si="1"/>
        <v>3064.32</v>
      </c>
      <c r="N46" s="23">
        <f t="shared" si="2"/>
        <v>2.9164001827318411</v>
      </c>
      <c r="O46" s="64">
        <f t="shared" si="3"/>
        <v>2013.6000000000001</v>
      </c>
      <c r="P46" s="52">
        <f>E46*$L46</f>
        <v>3064.32</v>
      </c>
      <c r="Q46" s="52">
        <f>F46*$L46</f>
        <v>0</v>
      </c>
      <c r="R46" s="52">
        <f>G46*$L46</f>
        <v>0</v>
      </c>
      <c r="S46" s="51">
        <v>40</v>
      </c>
      <c r="T46" s="51">
        <f>$H46*$S46</f>
        <v>1920</v>
      </c>
      <c r="U46" s="23">
        <f>L46/S46</f>
        <v>1.5960000000000001</v>
      </c>
      <c r="V46" s="64">
        <f t="shared" si="4"/>
        <v>1144.3200000000002</v>
      </c>
      <c r="W46" s="52">
        <f t="shared" si="5"/>
        <v>1920</v>
      </c>
      <c r="X46" s="52">
        <f t="shared" si="6"/>
        <v>0</v>
      </c>
      <c r="Y46" s="52">
        <f t="shared" si="7"/>
        <v>0</v>
      </c>
    </row>
    <row r="47" spans="1:25" s="4" customFormat="1" ht="16.5">
      <c r="A47" s="10">
        <v>38</v>
      </c>
      <c r="B47" s="10"/>
      <c r="C47" s="10" t="s">
        <v>109</v>
      </c>
      <c r="D47" s="21" t="s">
        <v>110</v>
      </c>
      <c r="E47" s="9">
        <v>185</v>
      </c>
      <c r="F47" s="9">
        <v>0</v>
      </c>
      <c r="G47" s="9">
        <v>0</v>
      </c>
      <c r="H47" s="9">
        <f t="shared" si="0"/>
        <v>185</v>
      </c>
      <c r="I47" s="8" t="s">
        <v>98</v>
      </c>
      <c r="J47" s="52">
        <v>21.89</v>
      </c>
      <c r="K47" s="52">
        <f>$H47*J47</f>
        <v>4049.65</v>
      </c>
      <c r="L47" s="51">
        <v>63.84</v>
      </c>
      <c r="M47" s="52">
        <f t="shared" si="1"/>
        <v>11810.400000000001</v>
      </c>
      <c r="N47" s="23">
        <f t="shared" si="2"/>
        <v>2.9164001827318411</v>
      </c>
      <c r="O47" s="64">
        <f t="shared" si="3"/>
        <v>7760.7500000000018</v>
      </c>
      <c r="P47" s="52">
        <f>E47*$L47</f>
        <v>11810.400000000001</v>
      </c>
      <c r="Q47" s="52">
        <f>F47*$L47</f>
        <v>0</v>
      </c>
      <c r="R47" s="52">
        <f>G47*$L47</f>
        <v>0</v>
      </c>
      <c r="S47" s="51">
        <v>40</v>
      </c>
      <c r="T47" s="51">
        <f>$H47*$S47</f>
        <v>7400</v>
      </c>
      <c r="U47" s="23">
        <f>L47/S47</f>
        <v>1.5960000000000001</v>
      </c>
      <c r="V47" s="64">
        <f t="shared" si="4"/>
        <v>4410.4000000000015</v>
      </c>
      <c r="W47" s="52">
        <f t="shared" si="5"/>
        <v>7400</v>
      </c>
      <c r="X47" s="52">
        <f t="shared" si="6"/>
        <v>0</v>
      </c>
      <c r="Y47" s="52">
        <f t="shared" si="7"/>
        <v>0</v>
      </c>
    </row>
    <row r="48" spans="1:25" s="4" customFormat="1" ht="16.5">
      <c r="A48" s="10">
        <v>39</v>
      </c>
      <c r="B48" s="10" t="s">
        <v>26</v>
      </c>
      <c r="C48" s="10" t="s">
        <v>111</v>
      </c>
      <c r="D48" s="21" t="s">
        <v>112</v>
      </c>
      <c r="E48" s="9">
        <v>0</v>
      </c>
      <c r="F48" s="9">
        <v>0</v>
      </c>
      <c r="G48" s="9">
        <v>38</v>
      </c>
      <c r="H48" s="9">
        <f t="shared" si="0"/>
        <v>38</v>
      </c>
      <c r="I48" s="8" t="s">
        <v>98</v>
      </c>
      <c r="J48" s="52">
        <v>174.04</v>
      </c>
      <c r="K48" s="52">
        <f>$H48*J48</f>
        <v>6613.5199999999995</v>
      </c>
      <c r="L48" s="51">
        <v>144.63999999999999</v>
      </c>
      <c r="M48" s="52">
        <f t="shared" si="1"/>
        <v>5496.32</v>
      </c>
      <c r="N48" s="23">
        <f t="shared" si="2"/>
        <v>0.83107331647897031</v>
      </c>
      <c r="O48" s="64">
        <f t="shared" si="3"/>
        <v>-1117.1999999999998</v>
      </c>
      <c r="P48" s="52">
        <f>E48*$L48</f>
        <v>0</v>
      </c>
      <c r="Q48" s="52">
        <f>F48*$L48</f>
        <v>0</v>
      </c>
      <c r="R48" s="52">
        <f>G48*$L48</f>
        <v>5496.32</v>
      </c>
      <c r="S48" s="51">
        <v>110</v>
      </c>
      <c r="T48" s="51">
        <f>$H48*$S48</f>
        <v>4180</v>
      </c>
      <c r="U48" s="23">
        <f>L48/S48</f>
        <v>1.3149090909090908</v>
      </c>
      <c r="V48" s="64">
        <f t="shared" si="4"/>
        <v>1316.3199999999997</v>
      </c>
      <c r="W48" s="52">
        <f t="shared" si="5"/>
        <v>0</v>
      </c>
      <c r="X48" s="52">
        <f t="shared" si="6"/>
        <v>0</v>
      </c>
      <c r="Y48" s="52">
        <f t="shared" si="7"/>
        <v>4180</v>
      </c>
    </row>
    <row r="49" spans="1:25" s="4" customFormat="1" ht="16.5">
      <c r="A49" s="10">
        <v>40</v>
      </c>
      <c r="B49" s="10" t="s">
        <v>26</v>
      </c>
      <c r="C49" s="10" t="s">
        <v>113</v>
      </c>
      <c r="D49" s="21" t="s">
        <v>114</v>
      </c>
      <c r="E49" s="9">
        <v>0</v>
      </c>
      <c r="F49" s="9">
        <v>0</v>
      </c>
      <c r="G49" s="9">
        <v>6310</v>
      </c>
      <c r="H49" s="9">
        <f t="shared" si="0"/>
        <v>6310</v>
      </c>
      <c r="I49" s="8" t="s">
        <v>98</v>
      </c>
      <c r="J49" s="52">
        <v>153.24</v>
      </c>
      <c r="K49" s="52">
        <f>$H49*J49</f>
        <v>966944.4</v>
      </c>
      <c r="L49" s="51">
        <v>149.63</v>
      </c>
      <c r="M49" s="52">
        <f t="shared" si="1"/>
        <v>944165.29999999993</v>
      </c>
      <c r="N49" s="23">
        <f t="shared" si="2"/>
        <v>0.9764421821978595</v>
      </c>
      <c r="O49" s="64">
        <f t="shared" si="3"/>
        <v>-22779.100000000093</v>
      </c>
      <c r="P49" s="52">
        <f>E49*$L49</f>
        <v>0</v>
      </c>
      <c r="Q49" s="52">
        <f>F49*$L49</f>
        <v>0</v>
      </c>
      <c r="R49" s="52">
        <f>G49*$L49</f>
        <v>944165.29999999993</v>
      </c>
      <c r="S49" s="51">
        <v>130</v>
      </c>
      <c r="T49" s="51">
        <f>$H49*$S49</f>
        <v>820300</v>
      </c>
      <c r="U49" s="23">
        <f>L49/S49</f>
        <v>1.151</v>
      </c>
      <c r="V49" s="64">
        <f t="shared" si="4"/>
        <v>123865.29999999993</v>
      </c>
      <c r="W49" s="52">
        <f t="shared" si="5"/>
        <v>0</v>
      </c>
      <c r="X49" s="52">
        <f t="shared" si="6"/>
        <v>0</v>
      </c>
      <c r="Y49" s="52">
        <f t="shared" si="7"/>
        <v>820300</v>
      </c>
    </row>
    <row r="50" spans="1:25" s="4" customFormat="1" ht="16.5">
      <c r="A50" s="10">
        <v>41</v>
      </c>
      <c r="B50" s="10" t="s">
        <v>26</v>
      </c>
      <c r="C50" s="10" t="s">
        <v>115</v>
      </c>
      <c r="D50" s="21" t="s">
        <v>116</v>
      </c>
      <c r="E50" s="9">
        <v>0</v>
      </c>
      <c r="F50" s="9">
        <v>0</v>
      </c>
      <c r="G50" s="9">
        <v>45</v>
      </c>
      <c r="H50" s="9">
        <f t="shared" si="0"/>
        <v>45</v>
      </c>
      <c r="I50" s="8" t="s">
        <v>98</v>
      </c>
      <c r="J50" s="52">
        <v>886.59</v>
      </c>
      <c r="K50" s="52">
        <f>$H50*J50</f>
        <v>39896.550000000003</v>
      </c>
      <c r="L50" s="51">
        <v>798</v>
      </c>
      <c r="M50" s="52">
        <f t="shared" si="1"/>
        <v>35910</v>
      </c>
      <c r="N50" s="23">
        <f t="shared" si="2"/>
        <v>0.90007782627821198</v>
      </c>
      <c r="O50" s="64">
        <f t="shared" si="3"/>
        <v>-3986.5500000000029</v>
      </c>
      <c r="P50" s="52">
        <f>E50*$L50</f>
        <v>0</v>
      </c>
      <c r="Q50" s="52">
        <f>F50*$L50</f>
        <v>0</v>
      </c>
      <c r="R50" s="52">
        <f>G50*$L50</f>
        <v>35910</v>
      </c>
      <c r="S50" s="51">
        <v>250</v>
      </c>
      <c r="T50" s="51">
        <f>$H50*$S50</f>
        <v>11250</v>
      </c>
      <c r="U50" s="23">
        <f>L50/S50</f>
        <v>3.1920000000000002</v>
      </c>
      <c r="V50" s="64">
        <f t="shared" si="4"/>
        <v>24660</v>
      </c>
      <c r="W50" s="52">
        <f t="shared" si="5"/>
        <v>0</v>
      </c>
      <c r="X50" s="52">
        <f t="shared" si="6"/>
        <v>0</v>
      </c>
      <c r="Y50" s="52">
        <f t="shared" si="7"/>
        <v>11250</v>
      </c>
    </row>
    <row r="51" spans="1:25" s="4" customFormat="1" ht="16.5">
      <c r="A51" s="10">
        <v>42</v>
      </c>
      <c r="B51" s="10"/>
      <c r="C51" s="10" t="s">
        <v>117</v>
      </c>
      <c r="D51" s="21" t="s">
        <v>118</v>
      </c>
      <c r="E51" s="9">
        <v>444</v>
      </c>
      <c r="F51" s="9">
        <v>0</v>
      </c>
      <c r="G51" s="9">
        <v>0</v>
      </c>
      <c r="H51" s="9">
        <f t="shared" si="0"/>
        <v>444</v>
      </c>
      <c r="I51" s="8" t="s">
        <v>98</v>
      </c>
      <c r="J51" s="52">
        <v>174.03</v>
      </c>
      <c r="K51" s="52">
        <f>$H51*J51</f>
        <v>77269.320000000007</v>
      </c>
      <c r="L51" s="51">
        <v>36.909999999999997</v>
      </c>
      <c r="M51" s="52">
        <f t="shared" si="1"/>
        <v>16388.039999999997</v>
      </c>
      <c r="N51" s="23">
        <f t="shared" si="2"/>
        <v>0.21208986956271905</v>
      </c>
      <c r="O51" s="64">
        <f t="shared" si="3"/>
        <v>-60881.280000000013</v>
      </c>
      <c r="P51" s="52">
        <f>E51*$L51</f>
        <v>16388.039999999997</v>
      </c>
      <c r="Q51" s="52">
        <f>F51*$L51</f>
        <v>0</v>
      </c>
      <c r="R51" s="52">
        <f>G51*$L51</f>
        <v>0</v>
      </c>
      <c r="S51" s="51">
        <v>30</v>
      </c>
      <c r="T51" s="51">
        <f>$H51*$S51</f>
        <v>13320</v>
      </c>
      <c r="U51" s="23">
        <f>L51/S51</f>
        <v>1.2303333333333333</v>
      </c>
      <c r="V51" s="64">
        <f t="shared" si="4"/>
        <v>3068.0399999999972</v>
      </c>
      <c r="W51" s="52">
        <f t="shared" si="5"/>
        <v>13320</v>
      </c>
      <c r="X51" s="52">
        <f t="shared" si="6"/>
        <v>0</v>
      </c>
      <c r="Y51" s="52">
        <f t="shared" si="7"/>
        <v>0</v>
      </c>
    </row>
    <row r="52" spans="1:25" s="4" customFormat="1" ht="16.5">
      <c r="A52" s="10">
        <v>43</v>
      </c>
      <c r="B52" s="10"/>
      <c r="C52" s="10" t="s">
        <v>119</v>
      </c>
      <c r="D52" s="21" t="s">
        <v>120</v>
      </c>
      <c r="E52" s="9">
        <v>8</v>
      </c>
      <c r="F52" s="9">
        <v>0</v>
      </c>
      <c r="G52" s="9">
        <v>0</v>
      </c>
      <c r="H52" s="9">
        <f t="shared" si="0"/>
        <v>8</v>
      </c>
      <c r="I52" s="8" t="s">
        <v>34</v>
      </c>
      <c r="J52" s="52">
        <v>6786.26</v>
      </c>
      <c r="K52" s="52">
        <f>$H52*J52</f>
        <v>54290.080000000002</v>
      </c>
      <c r="L52" s="51">
        <v>4588.5</v>
      </c>
      <c r="M52" s="52">
        <f t="shared" si="1"/>
        <v>36708</v>
      </c>
      <c r="N52" s="23">
        <f t="shared" si="2"/>
        <v>0.6761456236572132</v>
      </c>
      <c r="O52" s="64">
        <f t="shared" si="3"/>
        <v>-17582.080000000002</v>
      </c>
      <c r="P52" s="52">
        <f>E52*$L52</f>
        <v>36708</v>
      </c>
      <c r="Q52" s="52">
        <f>F52*$L52</f>
        <v>0</v>
      </c>
      <c r="R52" s="52">
        <f>G52*$L52</f>
        <v>0</v>
      </c>
      <c r="S52" s="50">
        <v>6500</v>
      </c>
      <c r="T52" s="51">
        <f>$H52*$S52</f>
        <v>52000</v>
      </c>
      <c r="U52" s="23">
        <f>L52/S52</f>
        <v>0.70592307692307688</v>
      </c>
      <c r="V52" s="64">
        <f t="shared" si="4"/>
        <v>-15292</v>
      </c>
      <c r="W52" s="52">
        <f t="shared" si="5"/>
        <v>52000</v>
      </c>
      <c r="X52" s="52">
        <f t="shared" si="6"/>
        <v>0</v>
      </c>
      <c r="Y52" s="52">
        <f t="shared" si="7"/>
        <v>0</v>
      </c>
    </row>
    <row r="53" spans="1:25" s="4" customFormat="1" ht="16.5">
      <c r="A53" s="10">
        <v>44</v>
      </c>
      <c r="B53" s="10"/>
      <c r="C53" s="10" t="s">
        <v>121</v>
      </c>
      <c r="D53" s="21" t="s">
        <v>122</v>
      </c>
      <c r="E53" s="9">
        <v>1</v>
      </c>
      <c r="F53" s="9">
        <v>0</v>
      </c>
      <c r="G53" s="9">
        <v>0</v>
      </c>
      <c r="H53" s="9">
        <f t="shared" si="0"/>
        <v>1</v>
      </c>
      <c r="I53" s="8" t="s">
        <v>34</v>
      </c>
      <c r="J53" s="52">
        <v>6189.55</v>
      </c>
      <c r="K53" s="52">
        <f>$H53*J53</f>
        <v>6189.55</v>
      </c>
      <c r="L53" s="51">
        <v>4638.38</v>
      </c>
      <c r="M53" s="52">
        <f t="shared" si="1"/>
        <v>4638.38</v>
      </c>
      <c r="N53" s="23">
        <f t="shared" si="2"/>
        <v>0.749388889337674</v>
      </c>
      <c r="O53" s="64">
        <f t="shared" si="3"/>
        <v>-1551.17</v>
      </c>
      <c r="P53" s="52">
        <f>E53*$L53</f>
        <v>4638.38</v>
      </c>
      <c r="Q53" s="52">
        <f>F53*$L53</f>
        <v>0</v>
      </c>
      <c r="R53" s="52">
        <f>G53*$L53</f>
        <v>0</v>
      </c>
      <c r="S53" s="51">
        <v>6500</v>
      </c>
      <c r="T53" s="51">
        <f>$H53*$S53</f>
        <v>6500</v>
      </c>
      <c r="U53" s="23">
        <f>L53/S53</f>
        <v>0.71359692307692313</v>
      </c>
      <c r="V53" s="64">
        <f t="shared" si="4"/>
        <v>-1861.62</v>
      </c>
      <c r="W53" s="52">
        <f t="shared" si="5"/>
        <v>6500</v>
      </c>
      <c r="X53" s="52">
        <f t="shared" si="6"/>
        <v>0</v>
      </c>
      <c r="Y53" s="52">
        <f t="shared" si="7"/>
        <v>0</v>
      </c>
    </row>
    <row r="54" spans="1:25" s="4" customFormat="1" ht="16.5">
      <c r="A54" s="10">
        <v>45</v>
      </c>
      <c r="B54" s="10"/>
      <c r="C54" s="10" t="s">
        <v>123</v>
      </c>
      <c r="D54" s="21" t="s">
        <v>124</v>
      </c>
      <c r="E54" s="9">
        <v>2</v>
      </c>
      <c r="F54" s="9">
        <v>0</v>
      </c>
      <c r="G54" s="9">
        <v>0</v>
      </c>
      <c r="H54" s="9">
        <f t="shared" si="0"/>
        <v>2</v>
      </c>
      <c r="I54" s="8" t="s">
        <v>34</v>
      </c>
      <c r="J54" s="52">
        <v>9303.75</v>
      </c>
      <c r="K54" s="52">
        <f>$H54*J54</f>
        <v>18607.5</v>
      </c>
      <c r="L54" s="51">
        <v>7032.38</v>
      </c>
      <c r="M54" s="52">
        <f t="shared" si="1"/>
        <v>14064.76</v>
      </c>
      <c r="N54" s="23">
        <f t="shared" si="2"/>
        <v>0.75586510815531371</v>
      </c>
      <c r="O54" s="64">
        <f t="shared" si="3"/>
        <v>-4542.74</v>
      </c>
      <c r="P54" s="52">
        <f>E54*$L54</f>
        <v>14064.76</v>
      </c>
      <c r="Q54" s="52">
        <f>F54*$L54</f>
        <v>0</v>
      </c>
      <c r="R54" s="52">
        <f>G54*$L54</f>
        <v>0</v>
      </c>
      <c r="S54" s="51">
        <v>7500</v>
      </c>
      <c r="T54" s="51">
        <f>$H54*$S54</f>
        <v>15000</v>
      </c>
      <c r="U54" s="23">
        <f>L54/S54</f>
        <v>0.93765066666666663</v>
      </c>
      <c r="V54" s="64">
        <f t="shared" si="4"/>
        <v>-935.23999999999978</v>
      </c>
      <c r="W54" s="52">
        <f t="shared" si="5"/>
        <v>15000</v>
      </c>
      <c r="X54" s="52">
        <f t="shared" si="6"/>
        <v>0</v>
      </c>
      <c r="Y54" s="52">
        <f t="shared" si="7"/>
        <v>0</v>
      </c>
    </row>
    <row r="55" spans="1:25" s="4" customFormat="1" ht="16.5">
      <c r="A55" s="10">
        <v>46</v>
      </c>
      <c r="B55" s="10"/>
      <c r="C55" s="10" t="s">
        <v>125</v>
      </c>
      <c r="D55" s="21" t="s">
        <v>126</v>
      </c>
      <c r="E55" s="9">
        <v>1</v>
      </c>
      <c r="F55" s="9">
        <v>0</v>
      </c>
      <c r="G55" s="9">
        <v>0</v>
      </c>
      <c r="H55" s="9">
        <f t="shared" si="0"/>
        <v>1</v>
      </c>
      <c r="I55" s="8" t="s">
        <v>34</v>
      </c>
      <c r="J55" s="52">
        <v>8537.56</v>
      </c>
      <c r="K55" s="52">
        <f>$H55*J55</f>
        <v>8537.56</v>
      </c>
      <c r="L55" s="51">
        <v>7082.25</v>
      </c>
      <c r="M55" s="52">
        <f t="shared" si="1"/>
        <v>7082.25</v>
      </c>
      <c r="N55" s="23">
        <f t="shared" si="2"/>
        <v>0.82954029020001041</v>
      </c>
      <c r="O55" s="64">
        <f t="shared" si="3"/>
        <v>-1455.3099999999995</v>
      </c>
      <c r="P55" s="52">
        <f>E55*$L55</f>
        <v>7082.25</v>
      </c>
      <c r="Q55" s="52">
        <f>F55*$L55</f>
        <v>0</v>
      </c>
      <c r="R55" s="52">
        <f>G55*$L55</f>
        <v>0</v>
      </c>
      <c r="S55" s="51">
        <v>7500</v>
      </c>
      <c r="T55" s="51">
        <f>$H55*$S55</f>
        <v>7500</v>
      </c>
      <c r="U55" s="23">
        <f>L55/S55</f>
        <v>0.94430000000000003</v>
      </c>
      <c r="V55" s="64">
        <f t="shared" si="4"/>
        <v>-417.75</v>
      </c>
      <c r="W55" s="52">
        <f t="shared" si="5"/>
        <v>7500</v>
      </c>
      <c r="X55" s="52">
        <f t="shared" si="6"/>
        <v>0</v>
      </c>
      <c r="Y55" s="52">
        <f t="shared" si="7"/>
        <v>0</v>
      </c>
    </row>
    <row r="56" spans="1:25" s="4" customFormat="1" ht="16.5">
      <c r="A56" s="10">
        <v>47</v>
      </c>
      <c r="B56" s="10"/>
      <c r="C56" s="10" t="s">
        <v>127</v>
      </c>
      <c r="D56" s="21" t="s">
        <v>128</v>
      </c>
      <c r="E56" s="9">
        <v>4</v>
      </c>
      <c r="F56" s="9">
        <v>0</v>
      </c>
      <c r="G56" s="9">
        <v>0</v>
      </c>
      <c r="H56" s="9">
        <f t="shared" si="0"/>
        <v>4</v>
      </c>
      <c r="I56" s="8" t="s">
        <v>34</v>
      </c>
      <c r="J56" s="52">
        <v>5831.29</v>
      </c>
      <c r="K56" s="52">
        <f>$H56*J56</f>
        <v>23325.16</v>
      </c>
      <c r="L56" s="51">
        <v>2244.38</v>
      </c>
      <c r="M56" s="52">
        <f t="shared" si="1"/>
        <v>8977.52</v>
      </c>
      <c r="N56" s="23">
        <f t="shared" si="2"/>
        <v>0.38488567709717747</v>
      </c>
      <c r="O56" s="64">
        <f t="shared" si="3"/>
        <v>-14347.64</v>
      </c>
      <c r="P56" s="52">
        <f>E56*$L56</f>
        <v>8977.52</v>
      </c>
      <c r="Q56" s="52">
        <f>F56*$L56</f>
        <v>0</v>
      </c>
      <c r="R56" s="52">
        <f>G56*$L56</f>
        <v>0</v>
      </c>
      <c r="S56" s="51">
        <v>2500</v>
      </c>
      <c r="T56" s="51">
        <f>$H56*$S56</f>
        <v>10000</v>
      </c>
      <c r="U56" s="23">
        <f>L56/S56</f>
        <v>0.89775199999999999</v>
      </c>
      <c r="V56" s="64">
        <f t="shared" si="4"/>
        <v>-1022.4799999999996</v>
      </c>
      <c r="W56" s="52">
        <f t="shared" si="5"/>
        <v>10000</v>
      </c>
      <c r="X56" s="52">
        <f t="shared" si="6"/>
        <v>0</v>
      </c>
      <c r="Y56" s="52">
        <f t="shared" si="7"/>
        <v>0</v>
      </c>
    </row>
    <row r="57" spans="1:25" s="4" customFormat="1" ht="16.5">
      <c r="A57" s="10">
        <v>48</v>
      </c>
      <c r="B57" s="10"/>
      <c r="C57" s="10" t="s">
        <v>129</v>
      </c>
      <c r="D57" s="21" t="s">
        <v>130</v>
      </c>
      <c r="E57" s="9">
        <v>30</v>
      </c>
      <c r="F57" s="9">
        <v>0</v>
      </c>
      <c r="G57" s="9">
        <v>0</v>
      </c>
      <c r="H57" s="9">
        <f t="shared" si="0"/>
        <v>30</v>
      </c>
      <c r="I57" s="8" t="s">
        <v>34</v>
      </c>
      <c r="J57" s="52">
        <v>5425.06</v>
      </c>
      <c r="K57" s="52">
        <f>$H57*J57</f>
        <v>162751.80000000002</v>
      </c>
      <c r="L57" s="51">
        <v>2842.88</v>
      </c>
      <c r="M57" s="52">
        <f t="shared" si="1"/>
        <v>85286.400000000009</v>
      </c>
      <c r="N57" s="23">
        <f t="shared" si="2"/>
        <v>0.52402738402893234</v>
      </c>
      <c r="O57" s="64">
        <f t="shared" si="3"/>
        <v>-77465.400000000009</v>
      </c>
      <c r="P57" s="52">
        <f>E57*$L57</f>
        <v>85286.400000000009</v>
      </c>
      <c r="Q57" s="52">
        <f>F57*$L57</f>
        <v>0</v>
      </c>
      <c r="R57" s="52">
        <f>G57*$L57</f>
        <v>0</v>
      </c>
      <c r="S57" s="51">
        <v>3500</v>
      </c>
      <c r="T57" s="51">
        <f>$H57*$S57</f>
        <v>105000</v>
      </c>
      <c r="U57" s="23">
        <f>L57/S57</f>
        <v>0.81225142857142862</v>
      </c>
      <c r="V57" s="64">
        <f t="shared" si="4"/>
        <v>-19713.599999999991</v>
      </c>
      <c r="W57" s="52">
        <f t="shared" si="5"/>
        <v>105000</v>
      </c>
      <c r="X57" s="52">
        <f t="shared" si="6"/>
        <v>0</v>
      </c>
      <c r="Y57" s="52">
        <f t="shared" si="7"/>
        <v>0</v>
      </c>
    </row>
    <row r="58" spans="1:25" s="4" customFormat="1" ht="16.5">
      <c r="A58" s="10">
        <v>49</v>
      </c>
      <c r="B58" s="10"/>
      <c r="C58" s="10" t="s">
        <v>131</v>
      </c>
      <c r="D58" s="21" t="s">
        <v>132</v>
      </c>
      <c r="E58" s="9">
        <v>4</v>
      </c>
      <c r="F58" s="9">
        <v>0</v>
      </c>
      <c r="G58" s="9">
        <v>0</v>
      </c>
      <c r="H58" s="9">
        <f t="shared" si="0"/>
        <v>4</v>
      </c>
      <c r="I58" s="8" t="s">
        <v>34</v>
      </c>
      <c r="J58" s="52">
        <v>875.65</v>
      </c>
      <c r="K58" s="52">
        <f>$H58*J58</f>
        <v>3502.6</v>
      </c>
      <c r="L58" s="51">
        <v>1596</v>
      </c>
      <c r="M58" s="52">
        <f t="shared" si="1"/>
        <v>6384</v>
      </c>
      <c r="N58" s="23">
        <f t="shared" si="2"/>
        <v>1.8226460343744648</v>
      </c>
      <c r="O58" s="64">
        <f t="shared" si="3"/>
        <v>2881.4</v>
      </c>
      <c r="P58" s="52">
        <f>E58*$L58</f>
        <v>6384</v>
      </c>
      <c r="Q58" s="52">
        <f>F58*$L58</f>
        <v>0</v>
      </c>
      <c r="R58" s="52">
        <f>G58*$L58</f>
        <v>0</v>
      </c>
      <c r="S58" s="51">
        <v>500</v>
      </c>
      <c r="T58" s="51">
        <f>$H58*$S58</f>
        <v>2000</v>
      </c>
      <c r="U58" s="23">
        <f>L58/S58</f>
        <v>3.1920000000000002</v>
      </c>
      <c r="V58" s="64">
        <f t="shared" si="4"/>
        <v>4384</v>
      </c>
      <c r="W58" s="52">
        <f t="shared" si="5"/>
        <v>2000</v>
      </c>
      <c r="X58" s="52">
        <f t="shared" si="6"/>
        <v>0</v>
      </c>
      <c r="Y58" s="52">
        <f t="shared" si="7"/>
        <v>0</v>
      </c>
    </row>
    <row r="59" spans="1:25" s="4" customFormat="1" ht="16.5">
      <c r="A59" s="10">
        <v>50</v>
      </c>
      <c r="B59" s="10"/>
      <c r="C59" s="10" t="s">
        <v>133</v>
      </c>
      <c r="D59" s="21" t="s">
        <v>134</v>
      </c>
      <c r="E59" s="9">
        <v>9</v>
      </c>
      <c r="F59" s="9">
        <v>0</v>
      </c>
      <c r="G59" s="9">
        <v>0</v>
      </c>
      <c r="H59" s="9">
        <f t="shared" si="0"/>
        <v>9</v>
      </c>
      <c r="I59" s="8" t="s">
        <v>34</v>
      </c>
      <c r="J59" s="52">
        <v>437.82</v>
      </c>
      <c r="K59" s="52">
        <f>$H59*J59</f>
        <v>3940.38</v>
      </c>
      <c r="L59" s="51">
        <v>723.19</v>
      </c>
      <c r="M59" s="52">
        <f t="shared" si="1"/>
        <v>6508.7100000000009</v>
      </c>
      <c r="N59" s="23">
        <f t="shared" si="2"/>
        <v>1.6517975423690103</v>
      </c>
      <c r="O59" s="64">
        <f t="shared" si="3"/>
        <v>2568.3300000000008</v>
      </c>
      <c r="P59" s="52">
        <f>E59*$L59</f>
        <v>6508.7100000000009</v>
      </c>
      <c r="Q59" s="52">
        <f>F59*$L59</f>
        <v>0</v>
      </c>
      <c r="R59" s="52">
        <f>G59*$L59</f>
        <v>0</v>
      </c>
      <c r="S59" s="51">
        <v>800</v>
      </c>
      <c r="T59" s="51">
        <f>$H59*$S59</f>
        <v>7200</v>
      </c>
      <c r="U59" s="23">
        <f>L59/S59</f>
        <v>0.90398750000000005</v>
      </c>
      <c r="V59" s="64">
        <f t="shared" si="4"/>
        <v>-691.28999999999905</v>
      </c>
      <c r="W59" s="52">
        <f t="shared" si="5"/>
        <v>7200</v>
      </c>
      <c r="X59" s="52">
        <f t="shared" si="6"/>
        <v>0</v>
      </c>
      <c r="Y59" s="52">
        <f t="shared" si="7"/>
        <v>0</v>
      </c>
    </row>
    <row r="60" spans="1:25" s="4" customFormat="1" ht="16.5">
      <c r="A60" s="10">
        <v>51</v>
      </c>
      <c r="B60" s="10"/>
      <c r="C60" s="10" t="s">
        <v>135</v>
      </c>
      <c r="D60" s="21" t="s">
        <v>136</v>
      </c>
      <c r="E60" s="9">
        <v>7530</v>
      </c>
      <c r="F60" s="9">
        <v>0</v>
      </c>
      <c r="G60" s="9">
        <v>0</v>
      </c>
      <c r="H60" s="9">
        <f t="shared" si="0"/>
        <v>7530</v>
      </c>
      <c r="I60" s="8" t="s">
        <v>98</v>
      </c>
      <c r="J60" s="52">
        <v>63.14</v>
      </c>
      <c r="K60" s="52">
        <f>$H60*J60</f>
        <v>475444.2</v>
      </c>
      <c r="L60" s="51">
        <v>55.79</v>
      </c>
      <c r="M60" s="52">
        <f t="shared" si="1"/>
        <v>420098.7</v>
      </c>
      <c r="N60" s="23">
        <f t="shared" si="2"/>
        <v>0.88359201773835916</v>
      </c>
      <c r="O60" s="64">
        <f t="shared" si="3"/>
        <v>-55345.5</v>
      </c>
      <c r="P60" s="52">
        <f>E60*$L60</f>
        <v>420098.7</v>
      </c>
      <c r="Q60" s="52">
        <f>F60*$L60</f>
        <v>0</v>
      </c>
      <c r="R60" s="52">
        <f>G60*$L60</f>
        <v>0</v>
      </c>
      <c r="S60" s="51">
        <v>45</v>
      </c>
      <c r="T60" s="51">
        <f>$H60*$S60</f>
        <v>338850</v>
      </c>
      <c r="U60" s="23">
        <f>L60/S60</f>
        <v>1.2397777777777779</v>
      </c>
      <c r="V60" s="64">
        <f t="shared" si="4"/>
        <v>81248.700000000012</v>
      </c>
      <c r="W60" s="52">
        <f t="shared" si="5"/>
        <v>338850</v>
      </c>
      <c r="X60" s="52">
        <f t="shared" si="6"/>
        <v>0</v>
      </c>
      <c r="Y60" s="52">
        <f t="shared" si="7"/>
        <v>0</v>
      </c>
    </row>
    <row r="61" spans="1:25" s="4" customFormat="1" ht="28.5">
      <c r="A61" s="10">
        <v>52</v>
      </c>
      <c r="B61" s="10"/>
      <c r="C61" s="10" t="s">
        <v>137</v>
      </c>
      <c r="D61" s="21" t="s">
        <v>138</v>
      </c>
      <c r="E61" s="9">
        <v>4357</v>
      </c>
      <c r="F61" s="9">
        <v>0</v>
      </c>
      <c r="G61" s="9">
        <v>0</v>
      </c>
      <c r="H61" s="9">
        <f t="shared" si="0"/>
        <v>4357</v>
      </c>
      <c r="I61" s="8" t="s">
        <v>98</v>
      </c>
      <c r="J61" s="52">
        <v>56.71</v>
      </c>
      <c r="K61" s="52">
        <f>$H61*J61</f>
        <v>247085.47</v>
      </c>
      <c r="L61" s="51">
        <v>43.28</v>
      </c>
      <c r="M61" s="52">
        <f t="shared" si="1"/>
        <v>188570.96</v>
      </c>
      <c r="N61" s="23">
        <f t="shared" si="2"/>
        <v>0.76318109680832302</v>
      </c>
      <c r="O61" s="64">
        <f t="shared" si="3"/>
        <v>-58514.510000000009</v>
      </c>
      <c r="P61" s="52">
        <f>E61*$L61</f>
        <v>188570.96</v>
      </c>
      <c r="Q61" s="52">
        <f>F61*$L61</f>
        <v>0</v>
      </c>
      <c r="R61" s="52">
        <f>G61*$L61</f>
        <v>0</v>
      </c>
      <c r="S61" s="51">
        <v>50</v>
      </c>
      <c r="T61" s="51">
        <f>$H61*$S61</f>
        <v>217850</v>
      </c>
      <c r="U61" s="23">
        <f>L61/S61</f>
        <v>0.86560000000000004</v>
      </c>
      <c r="V61" s="64">
        <f t="shared" si="4"/>
        <v>-29279.040000000008</v>
      </c>
      <c r="W61" s="52">
        <f t="shared" si="5"/>
        <v>217850</v>
      </c>
      <c r="X61" s="52">
        <f t="shared" si="6"/>
        <v>0</v>
      </c>
      <c r="Y61" s="52">
        <f t="shared" si="7"/>
        <v>0</v>
      </c>
    </row>
    <row r="62" spans="1:25" s="4" customFormat="1" ht="16.5">
      <c r="A62" s="10">
        <v>53</v>
      </c>
      <c r="B62" s="10"/>
      <c r="C62" s="10" t="s">
        <v>139</v>
      </c>
      <c r="D62" s="21" t="s">
        <v>140</v>
      </c>
      <c r="E62" s="9">
        <v>56</v>
      </c>
      <c r="F62" s="9">
        <v>0</v>
      </c>
      <c r="G62" s="9">
        <v>0</v>
      </c>
      <c r="H62" s="9">
        <f t="shared" si="0"/>
        <v>56</v>
      </c>
      <c r="I62" s="8" t="s">
        <v>98</v>
      </c>
      <c r="J62" s="52">
        <v>86.04</v>
      </c>
      <c r="K62" s="52">
        <f>$H62*J62</f>
        <v>4818.2400000000007</v>
      </c>
      <c r="L62" s="51">
        <v>124.38</v>
      </c>
      <c r="M62" s="52">
        <f t="shared" si="1"/>
        <v>6965.28</v>
      </c>
      <c r="N62" s="23">
        <f t="shared" si="2"/>
        <v>1.4456066945606694</v>
      </c>
      <c r="O62" s="64">
        <f t="shared" si="3"/>
        <v>2147.0399999999991</v>
      </c>
      <c r="P62" s="52">
        <f>E62*$L62</f>
        <v>6965.28</v>
      </c>
      <c r="Q62" s="52">
        <f>F62*$L62</f>
        <v>0</v>
      </c>
      <c r="R62" s="52">
        <f>G62*$L62</f>
        <v>0</v>
      </c>
      <c r="S62" s="51">
        <v>100</v>
      </c>
      <c r="T62" s="51">
        <f>$H62*$S62</f>
        <v>5600</v>
      </c>
      <c r="U62" s="23">
        <f>L62/S62</f>
        <v>1.2438</v>
      </c>
      <c r="V62" s="64">
        <f t="shared" si="4"/>
        <v>1365.2799999999997</v>
      </c>
      <c r="W62" s="52">
        <f t="shared" si="5"/>
        <v>5600</v>
      </c>
      <c r="X62" s="52">
        <f t="shared" si="6"/>
        <v>0</v>
      </c>
      <c r="Y62" s="52">
        <f t="shared" si="7"/>
        <v>0</v>
      </c>
    </row>
    <row r="63" spans="1:25" s="4" customFormat="1" ht="16.5">
      <c r="A63" s="10">
        <v>54</v>
      </c>
      <c r="B63" s="10"/>
      <c r="C63" s="10" t="s">
        <v>141</v>
      </c>
      <c r="D63" s="21" t="s">
        <v>142</v>
      </c>
      <c r="E63" s="9">
        <v>29</v>
      </c>
      <c r="F63" s="9">
        <v>0</v>
      </c>
      <c r="G63" s="9">
        <v>0</v>
      </c>
      <c r="H63" s="9">
        <f t="shared" si="0"/>
        <v>29</v>
      </c>
      <c r="I63" s="8" t="s">
        <v>85</v>
      </c>
      <c r="J63" s="52">
        <v>201.09</v>
      </c>
      <c r="K63" s="52">
        <f>$H63*J63</f>
        <v>5831.61</v>
      </c>
      <c r="L63" s="51">
        <v>116.02</v>
      </c>
      <c r="M63" s="52">
        <f t="shared" si="1"/>
        <v>3364.58</v>
      </c>
      <c r="N63" s="23">
        <f t="shared" si="2"/>
        <v>0.57695559202347202</v>
      </c>
      <c r="O63" s="64">
        <f t="shared" si="3"/>
        <v>-2467.0299999999997</v>
      </c>
      <c r="P63" s="52">
        <f>E63*$L63</f>
        <v>3364.58</v>
      </c>
      <c r="Q63" s="52">
        <f>F63*$L63</f>
        <v>0</v>
      </c>
      <c r="R63" s="52">
        <f>G63*$L63</f>
        <v>0</v>
      </c>
      <c r="S63" s="51">
        <v>70</v>
      </c>
      <c r="T63" s="51">
        <f>$H63*$S63</f>
        <v>2030</v>
      </c>
      <c r="U63" s="23">
        <f>L63/S63</f>
        <v>1.6574285714285715</v>
      </c>
      <c r="V63" s="64">
        <f t="shared" si="4"/>
        <v>1334.58</v>
      </c>
      <c r="W63" s="52">
        <f t="shared" si="5"/>
        <v>2030</v>
      </c>
      <c r="X63" s="52">
        <f t="shared" si="6"/>
        <v>0</v>
      </c>
      <c r="Y63" s="52">
        <f t="shared" si="7"/>
        <v>0</v>
      </c>
    </row>
    <row r="64" spans="1:25" s="4" customFormat="1" ht="16.5">
      <c r="A64" s="10">
        <v>55</v>
      </c>
      <c r="B64" s="10"/>
      <c r="C64" s="10" t="s">
        <v>143</v>
      </c>
      <c r="D64" s="21" t="s">
        <v>144</v>
      </c>
      <c r="E64" s="9">
        <v>1</v>
      </c>
      <c r="F64" s="9">
        <v>0</v>
      </c>
      <c r="G64" s="9">
        <v>0</v>
      </c>
      <c r="H64" s="9">
        <f t="shared" si="0"/>
        <v>1</v>
      </c>
      <c r="I64" s="8" t="s">
        <v>34</v>
      </c>
      <c r="J64" s="52">
        <v>17075.12</v>
      </c>
      <c r="K64" s="52">
        <f>$H64*J64</f>
        <v>17075.12</v>
      </c>
      <c r="L64" s="51">
        <v>12967.5</v>
      </c>
      <c r="M64" s="52">
        <f t="shared" si="1"/>
        <v>12967.5</v>
      </c>
      <c r="N64" s="23">
        <f t="shared" si="2"/>
        <v>0.75943829384507988</v>
      </c>
      <c r="O64" s="64">
        <f t="shared" si="3"/>
        <v>-4107.619999999999</v>
      </c>
      <c r="P64" s="52">
        <f>E64*$L64</f>
        <v>12967.5</v>
      </c>
      <c r="Q64" s="52">
        <f>F64*$L64</f>
        <v>0</v>
      </c>
      <c r="R64" s="52">
        <f>G64*$L64</f>
        <v>0</v>
      </c>
      <c r="S64" s="51">
        <v>3000</v>
      </c>
      <c r="T64" s="51">
        <f>$H64*$S64</f>
        <v>3000</v>
      </c>
      <c r="U64" s="23">
        <f>L64/S64</f>
        <v>4.3224999999999998</v>
      </c>
      <c r="V64" s="64">
        <f t="shared" si="4"/>
        <v>9967.5</v>
      </c>
      <c r="W64" s="52">
        <f t="shared" si="5"/>
        <v>3000</v>
      </c>
      <c r="X64" s="52">
        <f t="shared" si="6"/>
        <v>0</v>
      </c>
      <c r="Y64" s="52">
        <f t="shared" si="7"/>
        <v>0</v>
      </c>
    </row>
    <row r="65" spans="1:25" s="4" customFormat="1" ht="16.5">
      <c r="A65" s="10">
        <v>56</v>
      </c>
      <c r="B65" s="10"/>
      <c r="C65" s="10" t="s">
        <v>145</v>
      </c>
      <c r="D65" s="21" t="s">
        <v>146</v>
      </c>
      <c r="E65" s="9">
        <v>1</v>
      </c>
      <c r="F65" s="9">
        <v>0</v>
      </c>
      <c r="G65" s="9">
        <v>0</v>
      </c>
      <c r="H65" s="9">
        <f t="shared" si="0"/>
        <v>1</v>
      </c>
      <c r="I65" s="8" t="s">
        <v>34</v>
      </c>
      <c r="J65" s="52">
        <v>18826.41</v>
      </c>
      <c r="K65" s="52">
        <f>$H65*J65</f>
        <v>18826.41</v>
      </c>
      <c r="L65" s="51">
        <v>13665.75</v>
      </c>
      <c r="M65" s="52">
        <f t="shared" si="1"/>
        <v>13665.75</v>
      </c>
      <c r="N65" s="23">
        <f t="shared" si="2"/>
        <v>0.72588188613761206</v>
      </c>
      <c r="O65" s="64">
        <f t="shared" si="3"/>
        <v>-5160.66</v>
      </c>
      <c r="P65" s="52">
        <f>E65*$L65</f>
        <v>13665.75</v>
      </c>
      <c r="Q65" s="52">
        <f>F65*$L65</f>
        <v>0</v>
      </c>
      <c r="R65" s="52">
        <f>G65*$L65</f>
        <v>0</v>
      </c>
      <c r="S65" s="51">
        <v>3200</v>
      </c>
      <c r="T65" s="51">
        <f>$H65*$S65</f>
        <v>3200</v>
      </c>
      <c r="U65" s="23">
        <f>L65/S65</f>
        <v>4.270546875</v>
      </c>
      <c r="V65" s="64">
        <f t="shared" si="4"/>
        <v>10465.75</v>
      </c>
      <c r="W65" s="52">
        <f t="shared" si="5"/>
        <v>3200</v>
      </c>
      <c r="X65" s="52">
        <f t="shared" si="6"/>
        <v>0</v>
      </c>
      <c r="Y65" s="52">
        <f t="shared" si="7"/>
        <v>0</v>
      </c>
    </row>
    <row r="66" spans="1:25" s="4" customFormat="1" ht="16.5">
      <c r="A66" s="10">
        <v>57</v>
      </c>
      <c r="B66" s="10"/>
      <c r="C66" s="10" t="s">
        <v>147</v>
      </c>
      <c r="D66" s="21" t="s">
        <v>148</v>
      </c>
      <c r="E66" s="9">
        <v>1</v>
      </c>
      <c r="F66" s="9">
        <v>0</v>
      </c>
      <c r="G66" s="9">
        <v>0</v>
      </c>
      <c r="H66" s="9">
        <f t="shared" si="0"/>
        <v>1</v>
      </c>
      <c r="I66" s="8" t="s">
        <v>34</v>
      </c>
      <c r="J66" s="52">
        <v>20030.43</v>
      </c>
      <c r="K66" s="52">
        <f>$H66*J66</f>
        <v>20030.43</v>
      </c>
      <c r="L66" s="51">
        <v>15186.94</v>
      </c>
      <c r="M66" s="52">
        <f t="shared" si="1"/>
        <v>15186.94</v>
      </c>
      <c r="N66" s="23">
        <f t="shared" si="2"/>
        <v>0.7581934087286194</v>
      </c>
      <c r="O66" s="64">
        <f t="shared" si="3"/>
        <v>-4843.49</v>
      </c>
      <c r="P66" s="52">
        <f>E66*$L66</f>
        <v>15186.94</v>
      </c>
      <c r="Q66" s="52">
        <f>F66*$L66</f>
        <v>0</v>
      </c>
      <c r="R66" s="52">
        <f>G66*$L66</f>
        <v>0</v>
      </c>
      <c r="S66" s="51">
        <v>3500</v>
      </c>
      <c r="T66" s="51">
        <f>$H66*$S66</f>
        <v>3500</v>
      </c>
      <c r="U66" s="23">
        <f>L66/S66</f>
        <v>4.3391257142857143</v>
      </c>
      <c r="V66" s="64">
        <f t="shared" si="4"/>
        <v>11686.94</v>
      </c>
      <c r="W66" s="52">
        <f t="shared" si="5"/>
        <v>3500</v>
      </c>
      <c r="X66" s="52">
        <f t="shared" si="6"/>
        <v>0</v>
      </c>
      <c r="Y66" s="52">
        <f t="shared" si="7"/>
        <v>0</v>
      </c>
    </row>
    <row r="67" spans="1:25" s="4" customFormat="1" ht="16.5">
      <c r="A67" s="10">
        <v>58</v>
      </c>
      <c r="B67" s="10"/>
      <c r="C67" s="10" t="s">
        <v>149</v>
      </c>
      <c r="D67" s="21" t="s">
        <v>150</v>
      </c>
      <c r="E67" s="9">
        <v>12.440000000000001</v>
      </c>
      <c r="F67" s="9">
        <v>1</v>
      </c>
      <c r="G67" s="9">
        <v>7.56</v>
      </c>
      <c r="H67" s="9">
        <f t="shared" si="0"/>
        <v>21</v>
      </c>
      <c r="I67" s="8" t="s">
        <v>151</v>
      </c>
      <c r="J67" s="52">
        <v>2971.88</v>
      </c>
      <c r="K67" s="52">
        <f>$H67*J67</f>
        <v>62409.48</v>
      </c>
      <c r="L67" s="51">
        <v>3904.66</v>
      </c>
      <c r="M67" s="52">
        <f t="shared" si="1"/>
        <v>81997.86</v>
      </c>
      <c r="N67" s="23">
        <f t="shared" si="2"/>
        <v>1.3138686622609257</v>
      </c>
      <c r="O67" s="64">
        <f t="shared" si="3"/>
        <v>19588.379999999997</v>
      </c>
      <c r="P67" s="52">
        <f>E67*$L67</f>
        <v>48573.970400000006</v>
      </c>
      <c r="Q67" s="52">
        <f>F67*$L67</f>
        <v>3904.66</v>
      </c>
      <c r="R67" s="52">
        <f>G67*$L67</f>
        <v>29519.229599999999</v>
      </c>
      <c r="S67" s="51">
        <v>3000</v>
      </c>
      <c r="T67" s="51">
        <f>$H67*$S67</f>
        <v>63000</v>
      </c>
      <c r="U67" s="23">
        <f>L67/S67</f>
        <v>1.3015533333333333</v>
      </c>
      <c r="V67" s="64">
        <f t="shared" si="4"/>
        <v>18997.86</v>
      </c>
      <c r="W67" s="52">
        <f t="shared" si="5"/>
        <v>37320.000000000007</v>
      </c>
      <c r="X67" s="52">
        <f t="shared" si="6"/>
        <v>3000</v>
      </c>
      <c r="Y67" s="52">
        <f t="shared" si="7"/>
        <v>22680</v>
      </c>
    </row>
    <row r="68" spans="1:25" s="4" customFormat="1" ht="16.5">
      <c r="A68" s="10">
        <v>59</v>
      </c>
      <c r="B68" s="10"/>
      <c r="C68" s="10" t="s">
        <v>152</v>
      </c>
      <c r="D68" s="21" t="s">
        <v>153</v>
      </c>
      <c r="E68" s="18">
        <v>0.54</v>
      </c>
      <c r="F68" s="18">
        <v>0.1</v>
      </c>
      <c r="G68" s="18">
        <v>0.36</v>
      </c>
      <c r="H68" s="9">
        <f t="shared" si="0"/>
        <v>1</v>
      </c>
      <c r="I68" s="8" t="s">
        <v>154</v>
      </c>
      <c r="J68" s="52">
        <v>629855.47</v>
      </c>
      <c r="K68" s="52">
        <f>$H68*J68</f>
        <v>629855.47</v>
      </c>
      <c r="L68" s="51">
        <v>455530</v>
      </c>
      <c r="M68" s="52">
        <f t="shared" si="1"/>
        <v>455530</v>
      </c>
      <c r="N68" s="23">
        <f t="shared" si="2"/>
        <v>0.72322941007402863</v>
      </c>
      <c r="O68" s="64">
        <f t="shared" si="3"/>
        <v>-174325.46999999997</v>
      </c>
      <c r="P68" s="52">
        <f>E68*$L68</f>
        <v>245986.2</v>
      </c>
      <c r="Q68" s="52">
        <f>F68*$L68</f>
        <v>45553</v>
      </c>
      <c r="R68" s="52">
        <f>G68*$L68</f>
        <v>163990.79999999999</v>
      </c>
      <c r="S68" s="51">
        <v>240000</v>
      </c>
      <c r="T68" s="51">
        <f>$H68*$S68</f>
        <v>240000</v>
      </c>
      <c r="U68" s="23">
        <f>L68/S68</f>
        <v>1.8980416666666666</v>
      </c>
      <c r="V68" s="64">
        <f t="shared" si="4"/>
        <v>215530</v>
      </c>
      <c r="W68" s="52">
        <f t="shared" si="5"/>
        <v>129600.00000000001</v>
      </c>
      <c r="X68" s="52">
        <f t="shared" si="6"/>
        <v>24000</v>
      </c>
      <c r="Y68" s="52">
        <f t="shared" si="7"/>
        <v>86400</v>
      </c>
    </row>
    <row r="69" spans="1:25" s="4" customFormat="1" ht="16.5">
      <c r="A69" s="10">
        <v>60</v>
      </c>
      <c r="B69" s="10"/>
      <c r="C69" s="10" t="s">
        <v>155</v>
      </c>
      <c r="D69" s="21" t="s">
        <v>156</v>
      </c>
      <c r="E69" s="9">
        <v>0</v>
      </c>
      <c r="F69" s="9">
        <v>16</v>
      </c>
      <c r="G69" s="9">
        <v>0</v>
      </c>
      <c r="H69" s="9">
        <f t="shared" si="0"/>
        <v>16</v>
      </c>
      <c r="I69" s="8" t="s">
        <v>98</v>
      </c>
      <c r="J69" s="52">
        <v>54.18</v>
      </c>
      <c r="K69" s="52">
        <f>$H69*J69</f>
        <v>866.88</v>
      </c>
      <c r="L69" s="51">
        <v>51.98</v>
      </c>
      <c r="M69" s="52">
        <f t="shared" si="1"/>
        <v>831.68</v>
      </c>
      <c r="N69" s="23">
        <f t="shared" si="2"/>
        <v>0.95939461055740116</v>
      </c>
      <c r="O69" s="64">
        <f t="shared" si="3"/>
        <v>-35.200000000000045</v>
      </c>
      <c r="P69" s="52">
        <f>E69*$L69</f>
        <v>0</v>
      </c>
      <c r="Q69" s="52">
        <f>F69*$L69</f>
        <v>831.68</v>
      </c>
      <c r="R69" s="52">
        <f>G69*$L69</f>
        <v>0</v>
      </c>
      <c r="S69" s="51">
        <v>33.5</v>
      </c>
      <c r="T69" s="51">
        <f>$H69*$S69</f>
        <v>536</v>
      </c>
      <c r="U69" s="23">
        <f>L69/S69</f>
        <v>1.551641791044776</v>
      </c>
      <c r="V69" s="64">
        <f t="shared" si="4"/>
        <v>295.67999999999995</v>
      </c>
      <c r="W69" s="52">
        <f t="shared" si="5"/>
        <v>0</v>
      </c>
      <c r="X69" s="52">
        <f t="shared" si="6"/>
        <v>536</v>
      </c>
      <c r="Y69" s="52">
        <f t="shared" si="7"/>
        <v>0</v>
      </c>
    </row>
    <row r="70" spans="1:25" s="4" customFormat="1" ht="28.5">
      <c r="A70" s="10">
        <v>61</v>
      </c>
      <c r="B70" s="10" t="s">
        <v>26</v>
      </c>
      <c r="C70" s="10" t="s">
        <v>157</v>
      </c>
      <c r="D70" s="21" t="s">
        <v>158</v>
      </c>
      <c r="E70" s="9">
        <v>257.5</v>
      </c>
      <c r="F70" s="9">
        <v>257.5</v>
      </c>
      <c r="G70" s="9">
        <v>0</v>
      </c>
      <c r="H70" s="9">
        <f t="shared" si="0"/>
        <v>515</v>
      </c>
      <c r="I70" s="8" t="s">
        <v>85</v>
      </c>
      <c r="J70" s="52">
        <v>10.95</v>
      </c>
      <c r="K70" s="52">
        <f>$H70*J70</f>
        <v>5639.25</v>
      </c>
      <c r="L70" s="51">
        <v>10.5</v>
      </c>
      <c r="M70" s="52">
        <f t="shared" si="1"/>
        <v>5407.5</v>
      </c>
      <c r="N70" s="23">
        <f t="shared" si="2"/>
        <v>0.95890410958904115</v>
      </c>
      <c r="O70" s="64">
        <f t="shared" si="3"/>
        <v>-231.75</v>
      </c>
      <c r="P70" s="52">
        <f>E70*$L70</f>
        <v>2703.75</v>
      </c>
      <c r="Q70" s="52">
        <f>F70*$L70</f>
        <v>2703.75</v>
      </c>
      <c r="R70" s="52">
        <f>G70*$L70</f>
        <v>0</v>
      </c>
      <c r="S70" s="51">
        <v>8</v>
      </c>
      <c r="T70" s="51">
        <f>$H70*$S70</f>
        <v>4120</v>
      </c>
      <c r="U70" s="23">
        <f>L70/S70</f>
        <v>1.3125</v>
      </c>
      <c r="V70" s="64">
        <f t="shared" si="4"/>
        <v>1287.5</v>
      </c>
      <c r="W70" s="52">
        <f t="shared" si="5"/>
        <v>2060</v>
      </c>
      <c r="X70" s="52">
        <f t="shared" si="6"/>
        <v>2060</v>
      </c>
      <c r="Y70" s="52">
        <f t="shared" si="7"/>
        <v>0</v>
      </c>
    </row>
    <row r="71" spans="1:25" s="4" customFormat="1" ht="16.5">
      <c r="A71" s="10">
        <v>62</v>
      </c>
      <c r="B71" s="10" t="s">
        <v>26</v>
      </c>
      <c r="C71" s="10" t="s">
        <v>159</v>
      </c>
      <c r="D71" s="21" t="s">
        <v>160</v>
      </c>
      <c r="E71" s="9">
        <v>1139</v>
      </c>
      <c r="F71" s="9">
        <v>1139</v>
      </c>
      <c r="G71" s="9">
        <v>0</v>
      </c>
      <c r="H71" s="9">
        <f t="shared" si="0"/>
        <v>2278</v>
      </c>
      <c r="I71" s="8" t="s">
        <v>98</v>
      </c>
      <c r="J71" s="52">
        <v>3.95</v>
      </c>
      <c r="K71" s="52">
        <f>$H71*J71</f>
        <v>8998.1</v>
      </c>
      <c r="L71" s="51">
        <v>3.79</v>
      </c>
      <c r="M71" s="52">
        <f t="shared" si="1"/>
        <v>8633.6200000000008</v>
      </c>
      <c r="N71" s="23">
        <f t="shared" si="2"/>
        <v>0.95949367088607596</v>
      </c>
      <c r="O71" s="64">
        <f t="shared" si="3"/>
        <v>-364.47999999999956</v>
      </c>
      <c r="P71" s="52">
        <f>E71*$L71</f>
        <v>4316.8100000000004</v>
      </c>
      <c r="Q71" s="52">
        <f>F71*$L71</f>
        <v>4316.8100000000004</v>
      </c>
      <c r="R71" s="52">
        <f>G71*$L71</f>
        <v>0</v>
      </c>
      <c r="S71" s="51">
        <v>2</v>
      </c>
      <c r="T71" s="51">
        <f>$H71*$S71</f>
        <v>4556</v>
      </c>
      <c r="U71" s="23">
        <f>L71/S71</f>
        <v>1.895</v>
      </c>
      <c r="V71" s="64">
        <f t="shared" si="4"/>
        <v>4077.6200000000008</v>
      </c>
      <c r="W71" s="52">
        <f t="shared" si="5"/>
        <v>2278</v>
      </c>
      <c r="X71" s="52">
        <f t="shared" si="6"/>
        <v>2278</v>
      </c>
      <c r="Y71" s="52">
        <f t="shared" si="7"/>
        <v>0</v>
      </c>
    </row>
    <row r="72" spans="1:25" s="4" customFormat="1" ht="16.5">
      <c r="A72" s="10">
        <v>63</v>
      </c>
      <c r="B72" s="10" t="s">
        <v>26</v>
      </c>
      <c r="C72" s="10" t="s">
        <v>161</v>
      </c>
      <c r="D72" s="21" t="s">
        <v>162</v>
      </c>
      <c r="E72" s="9">
        <v>2965.5</v>
      </c>
      <c r="F72" s="9">
        <v>2965.5</v>
      </c>
      <c r="G72" s="9">
        <v>0</v>
      </c>
      <c r="H72" s="9">
        <f t="shared" si="0"/>
        <v>5931</v>
      </c>
      <c r="I72" s="8" t="s">
        <v>98</v>
      </c>
      <c r="J72" s="52">
        <v>5.93</v>
      </c>
      <c r="K72" s="52">
        <f>$H72*J72</f>
        <v>35170.83</v>
      </c>
      <c r="L72" s="51">
        <v>5.69</v>
      </c>
      <c r="M72" s="52">
        <f t="shared" si="1"/>
        <v>33747.39</v>
      </c>
      <c r="N72" s="23">
        <f t="shared" si="2"/>
        <v>0.95952782462057351</v>
      </c>
      <c r="O72" s="64">
        <f t="shared" si="3"/>
        <v>-1423.4400000000023</v>
      </c>
      <c r="P72" s="52">
        <f>E72*$L72</f>
        <v>16873.695</v>
      </c>
      <c r="Q72" s="52">
        <f>F72*$L72</f>
        <v>16873.695</v>
      </c>
      <c r="R72" s="52">
        <f>G72*$L72</f>
        <v>0</v>
      </c>
      <c r="S72" s="51">
        <v>1.5</v>
      </c>
      <c r="T72" s="51">
        <f>$H72*$S72</f>
        <v>8896.5</v>
      </c>
      <c r="U72" s="23">
        <f>L72/S72</f>
        <v>3.7933333333333334</v>
      </c>
      <c r="V72" s="64">
        <f t="shared" si="4"/>
        <v>24850.89</v>
      </c>
      <c r="W72" s="52">
        <f t="shared" si="5"/>
        <v>4448.25</v>
      </c>
      <c r="X72" s="52">
        <f t="shared" si="6"/>
        <v>4448.25</v>
      </c>
      <c r="Y72" s="52">
        <f t="shared" si="7"/>
        <v>0</v>
      </c>
    </row>
    <row r="73" spans="1:25" s="4" customFormat="1" ht="16.5">
      <c r="A73" s="10">
        <v>64</v>
      </c>
      <c r="B73" s="10" t="s">
        <v>26</v>
      </c>
      <c r="C73" s="10" t="s">
        <v>163</v>
      </c>
      <c r="D73" s="21" t="s">
        <v>164</v>
      </c>
      <c r="E73" s="9">
        <v>59</v>
      </c>
      <c r="F73" s="9">
        <v>59</v>
      </c>
      <c r="G73" s="9">
        <v>0</v>
      </c>
      <c r="H73" s="9">
        <f t="shared" si="0"/>
        <v>118</v>
      </c>
      <c r="I73" s="8" t="s">
        <v>98</v>
      </c>
      <c r="J73" s="52">
        <v>11.85</v>
      </c>
      <c r="K73" s="52">
        <f>$H73*J73</f>
        <v>1398.3</v>
      </c>
      <c r="L73" s="51">
        <v>11.36</v>
      </c>
      <c r="M73" s="52">
        <f t="shared" si="1"/>
        <v>1340.48</v>
      </c>
      <c r="N73" s="23">
        <f t="shared" si="2"/>
        <v>0.95864978902953579</v>
      </c>
      <c r="O73" s="64">
        <f t="shared" si="3"/>
        <v>-57.819999999999936</v>
      </c>
      <c r="P73" s="52">
        <f>E73*$L73</f>
        <v>670.24</v>
      </c>
      <c r="Q73" s="52">
        <f>F73*$L73</f>
        <v>670.24</v>
      </c>
      <c r="R73" s="52">
        <f>G73*$L73</f>
        <v>0</v>
      </c>
      <c r="S73" s="51">
        <v>3.8</v>
      </c>
      <c r="T73" s="51">
        <f>$H73*$S73</f>
        <v>448.4</v>
      </c>
      <c r="U73" s="23">
        <f>L73/S73</f>
        <v>2.9894736842105263</v>
      </c>
      <c r="V73" s="64">
        <f t="shared" si="4"/>
        <v>892.08</v>
      </c>
      <c r="W73" s="52">
        <f t="shared" si="5"/>
        <v>224.2</v>
      </c>
      <c r="X73" s="52">
        <f t="shared" si="6"/>
        <v>224.2</v>
      </c>
      <c r="Y73" s="52">
        <f t="shared" si="7"/>
        <v>0</v>
      </c>
    </row>
    <row r="74" spans="1:25" s="4" customFormat="1" ht="16.5">
      <c r="A74" s="10">
        <v>65</v>
      </c>
      <c r="B74" s="10" t="s">
        <v>26</v>
      </c>
      <c r="C74" s="10" t="s">
        <v>165</v>
      </c>
      <c r="D74" s="21" t="s">
        <v>166</v>
      </c>
      <c r="E74" s="9">
        <v>1183.5</v>
      </c>
      <c r="F74" s="9">
        <v>1183.5</v>
      </c>
      <c r="G74" s="9">
        <v>0</v>
      </c>
      <c r="H74" s="9">
        <f t="shared" si="0"/>
        <v>2367</v>
      </c>
      <c r="I74" s="8" t="s">
        <v>98</v>
      </c>
      <c r="J74" s="52">
        <v>24.08</v>
      </c>
      <c r="K74" s="52">
        <f>$H74*J74</f>
        <v>56997.359999999993</v>
      </c>
      <c r="L74" s="51">
        <v>23.1</v>
      </c>
      <c r="M74" s="52">
        <f t="shared" si="1"/>
        <v>54677.700000000004</v>
      </c>
      <c r="N74" s="23">
        <f t="shared" si="2"/>
        <v>0.9593023255813955</v>
      </c>
      <c r="O74" s="64">
        <f t="shared" si="3"/>
        <v>-2319.6599999999889</v>
      </c>
      <c r="P74" s="52">
        <f>E74*$L74</f>
        <v>27338.850000000002</v>
      </c>
      <c r="Q74" s="52">
        <f>F74*$L74</f>
        <v>27338.850000000002</v>
      </c>
      <c r="R74" s="52">
        <f>G74*$L74</f>
        <v>0</v>
      </c>
      <c r="S74" s="51">
        <v>20</v>
      </c>
      <c r="T74" s="51">
        <f>$H74*$S74</f>
        <v>47340</v>
      </c>
      <c r="U74" s="23">
        <f>L74/S74</f>
        <v>1.155</v>
      </c>
      <c r="V74" s="64">
        <f t="shared" si="4"/>
        <v>7337.7000000000044</v>
      </c>
      <c r="W74" s="52">
        <f t="shared" si="5"/>
        <v>23670</v>
      </c>
      <c r="X74" s="52">
        <f t="shared" si="6"/>
        <v>23670</v>
      </c>
      <c r="Y74" s="52">
        <f t="shared" si="7"/>
        <v>0</v>
      </c>
    </row>
    <row r="75" spans="1:25" s="4" customFormat="1" ht="28.5">
      <c r="A75" s="10">
        <v>66</v>
      </c>
      <c r="B75" s="10" t="s">
        <v>26</v>
      </c>
      <c r="C75" s="10" t="s">
        <v>167</v>
      </c>
      <c r="D75" s="21" t="s">
        <v>168</v>
      </c>
      <c r="E75" s="9">
        <v>257.5</v>
      </c>
      <c r="F75" s="9">
        <v>257.5</v>
      </c>
      <c r="G75" s="9">
        <v>0</v>
      </c>
      <c r="H75" s="9">
        <f t="shared" ref="H75:H117" si="8">SUM(E75:G75)</f>
        <v>515</v>
      </c>
      <c r="I75" s="8" t="s">
        <v>85</v>
      </c>
      <c r="J75" s="52">
        <v>9.85</v>
      </c>
      <c r="K75" s="52">
        <f>$H75*J75</f>
        <v>5072.75</v>
      </c>
      <c r="L75" s="51">
        <v>9.4499999999999993</v>
      </c>
      <c r="M75" s="52">
        <f t="shared" ref="M75:M117" si="9">$H75*L75</f>
        <v>4866.75</v>
      </c>
      <c r="N75" s="23">
        <f t="shared" ref="N75:N118" si="10">L75/J75</f>
        <v>0.95939086294416243</v>
      </c>
      <c r="O75" s="64">
        <f t="shared" ref="O75:O118" si="11">M75-K75</f>
        <v>-206</v>
      </c>
      <c r="P75" s="52">
        <f>E75*$L75</f>
        <v>2433.375</v>
      </c>
      <c r="Q75" s="52">
        <f>F75*$L75</f>
        <v>2433.375</v>
      </c>
      <c r="R75" s="52">
        <f>G75*$L75</f>
        <v>0</v>
      </c>
      <c r="S75" s="51">
        <v>6</v>
      </c>
      <c r="T75" s="51">
        <f>$H75*$S75</f>
        <v>3090</v>
      </c>
      <c r="U75" s="23">
        <f>L75/S75</f>
        <v>1.575</v>
      </c>
      <c r="V75" s="64">
        <f t="shared" ref="V75:V118" si="12">M75-T75</f>
        <v>1776.75</v>
      </c>
      <c r="W75" s="52">
        <f t="shared" ref="W75:W118" si="13">E75*$S75</f>
        <v>1545</v>
      </c>
      <c r="X75" s="52">
        <f t="shared" ref="X75:X118" si="14">F75*$S75</f>
        <v>1545</v>
      </c>
      <c r="Y75" s="52">
        <f t="shared" ref="Y75:Y118" si="15">G75*$S75</f>
        <v>0</v>
      </c>
    </row>
    <row r="76" spans="1:25" s="4" customFormat="1" ht="16.5">
      <c r="A76" s="10">
        <v>67</v>
      </c>
      <c r="B76" s="10" t="s">
        <v>26</v>
      </c>
      <c r="C76" s="10" t="s">
        <v>169</v>
      </c>
      <c r="D76" s="21" t="s">
        <v>170</v>
      </c>
      <c r="E76" s="9">
        <v>1139</v>
      </c>
      <c r="F76" s="9">
        <v>1139</v>
      </c>
      <c r="G76" s="9">
        <v>0</v>
      </c>
      <c r="H76" s="9">
        <f t="shared" si="8"/>
        <v>2278</v>
      </c>
      <c r="I76" s="8" t="s">
        <v>98</v>
      </c>
      <c r="J76" s="52">
        <v>2.74</v>
      </c>
      <c r="K76" s="52">
        <f>$H76*J76</f>
        <v>6241.72</v>
      </c>
      <c r="L76" s="51">
        <v>2.63</v>
      </c>
      <c r="M76" s="52">
        <f t="shared" si="9"/>
        <v>5991.1399999999994</v>
      </c>
      <c r="N76" s="23">
        <f t="shared" si="10"/>
        <v>0.95985401459854003</v>
      </c>
      <c r="O76" s="64">
        <f t="shared" si="11"/>
        <v>-250.58000000000084</v>
      </c>
      <c r="P76" s="52">
        <f>E76*$L76</f>
        <v>2995.5699999999997</v>
      </c>
      <c r="Q76" s="52">
        <f>F76*$L76</f>
        <v>2995.5699999999997</v>
      </c>
      <c r="R76" s="52">
        <f>G76*$L76</f>
        <v>0</v>
      </c>
      <c r="S76" s="51">
        <v>1</v>
      </c>
      <c r="T76" s="51">
        <f>$H76*$S76</f>
        <v>2278</v>
      </c>
      <c r="U76" s="23">
        <f>L76/S76</f>
        <v>2.63</v>
      </c>
      <c r="V76" s="64">
        <f t="shared" si="12"/>
        <v>3713.1399999999994</v>
      </c>
      <c r="W76" s="52">
        <f t="shared" si="13"/>
        <v>1139</v>
      </c>
      <c r="X76" s="52">
        <f t="shared" si="14"/>
        <v>1139</v>
      </c>
      <c r="Y76" s="52">
        <f t="shared" si="15"/>
        <v>0</v>
      </c>
    </row>
    <row r="77" spans="1:25" s="4" customFormat="1" ht="16.5">
      <c r="A77" s="10">
        <v>68</v>
      </c>
      <c r="B77" s="10" t="s">
        <v>26</v>
      </c>
      <c r="C77" s="10" t="s">
        <v>171</v>
      </c>
      <c r="D77" s="21" t="s">
        <v>172</v>
      </c>
      <c r="E77" s="9">
        <v>2965.5</v>
      </c>
      <c r="F77" s="9">
        <v>2965.5</v>
      </c>
      <c r="G77" s="9">
        <v>0</v>
      </c>
      <c r="H77" s="9">
        <f t="shared" si="8"/>
        <v>5931</v>
      </c>
      <c r="I77" s="8" t="s">
        <v>98</v>
      </c>
      <c r="J77" s="52">
        <v>4.38</v>
      </c>
      <c r="K77" s="52">
        <f>$H77*J77</f>
        <v>25977.78</v>
      </c>
      <c r="L77" s="51">
        <v>4.2</v>
      </c>
      <c r="M77" s="52">
        <f t="shared" si="9"/>
        <v>24910.2</v>
      </c>
      <c r="N77" s="23">
        <f t="shared" si="10"/>
        <v>0.95890410958904115</v>
      </c>
      <c r="O77" s="64">
        <f t="shared" si="11"/>
        <v>-1067.5799999999981</v>
      </c>
      <c r="P77" s="52">
        <f>E77*$L77</f>
        <v>12455.1</v>
      </c>
      <c r="Q77" s="52">
        <f>F77*$L77</f>
        <v>12455.1</v>
      </c>
      <c r="R77" s="52">
        <f>G77*$L77</f>
        <v>0</v>
      </c>
      <c r="S77" s="51">
        <v>0.75</v>
      </c>
      <c r="T77" s="51">
        <f>$H77*$S77</f>
        <v>4448.25</v>
      </c>
      <c r="U77" s="23">
        <f>L77/S77</f>
        <v>5.6000000000000005</v>
      </c>
      <c r="V77" s="64">
        <f t="shared" si="12"/>
        <v>20461.95</v>
      </c>
      <c r="W77" s="52">
        <f t="shared" si="13"/>
        <v>2224.125</v>
      </c>
      <c r="X77" s="52">
        <f t="shared" si="14"/>
        <v>2224.125</v>
      </c>
      <c r="Y77" s="52">
        <f t="shared" si="15"/>
        <v>0</v>
      </c>
    </row>
    <row r="78" spans="1:25" s="4" customFormat="1" ht="16.5">
      <c r="A78" s="10">
        <v>69</v>
      </c>
      <c r="B78" s="10" t="s">
        <v>26</v>
      </c>
      <c r="C78" s="10" t="s">
        <v>173</v>
      </c>
      <c r="D78" s="21" t="s">
        <v>174</v>
      </c>
      <c r="E78" s="9">
        <v>59</v>
      </c>
      <c r="F78" s="9">
        <v>59</v>
      </c>
      <c r="G78" s="9">
        <v>0</v>
      </c>
      <c r="H78" s="9">
        <f t="shared" si="8"/>
        <v>118</v>
      </c>
      <c r="I78" s="8" t="s">
        <v>98</v>
      </c>
      <c r="J78" s="52">
        <v>13.13</v>
      </c>
      <c r="K78" s="52">
        <f>$H78*J78</f>
        <v>1549.3400000000001</v>
      </c>
      <c r="L78" s="51">
        <v>12.6</v>
      </c>
      <c r="M78" s="52">
        <f t="shared" si="9"/>
        <v>1486.8</v>
      </c>
      <c r="N78" s="23">
        <f t="shared" si="10"/>
        <v>0.95963442498095952</v>
      </c>
      <c r="O78" s="64">
        <f t="shared" si="11"/>
        <v>-62.540000000000191</v>
      </c>
      <c r="P78" s="52">
        <f>E78*$L78</f>
        <v>743.4</v>
      </c>
      <c r="Q78" s="52">
        <f>F78*$L78</f>
        <v>743.4</v>
      </c>
      <c r="R78" s="52">
        <f>G78*$L78</f>
        <v>0</v>
      </c>
      <c r="S78" s="51">
        <v>2.5</v>
      </c>
      <c r="T78" s="51">
        <f>$H78*$S78</f>
        <v>295</v>
      </c>
      <c r="U78" s="23">
        <f>L78/S78</f>
        <v>5.04</v>
      </c>
      <c r="V78" s="64">
        <f t="shared" si="12"/>
        <v>1191.8</v>
      </c>
      <c r="W78" s="52">
        <f t="shared" si="13"/>
        <v>147.5</v>
      </c>
      <c r="X78" s="52">
        <f t="shared" si="14"/>
        <v>147.5</v>
      </c>
      <c r="Y78" s="52">
        <f t="shared" si="15"/>
        <v>0</v>
      </c>
    </row>
    <row r="79" spans="1:25" s="4" customFormat="1" ht="16.5">
      <c r="A79" s="10">
        <v>70</v>
      </c>
      <c r="B79" s="10" t="s">
        <v>26</v>
      </c>
      <c r="C79" s="10" t="s">
        <v>175</v>
      </c>
      <c r="D79" s="21" t="s">
        <v>176</v>
      </c>
      <c r="E79" s="9">
        <v>1183.5</v>
      </c>
      <c r="F79" s="9">
        <v>1183.5</v>
      </c>
      <c r="G79" s="9">
        <v>0</v>
      </c>
      <c r="H79" s="9">
        <f t="shared" si="8"/>
        <v>2367</v>
      </c>
      <c r="I79" s="8" t="s">
        <v>98</v>
      </c>
      <c r="J79" s="52">
        <v>19.7</v>
      </c>
      <c r="K79" s="52">
        <f>$H79*J79</f>
        <v>46629.9</v>
      </c>
      <c r="L79" s="51">
        <v>18.899999999999999</v>
      </c>
      <c r="M79" s="52">
        <f t="shared" si="9"/>
        <v>44736.299999999996</v>
      </c>
      <c r="N79" s="23">
        <f t="shared" si="10"/>
        <v>0.95939086294416243</v>
      </c>
      <c r="O79" s="64">
        <f t="shared" si="11"/>
        <v>-1893.6000000000058</v>
      </c>
      <c r="P79" s="52">
        <f>E79*$L79</f>
        <v>22368.149999999998</v>
      </c>
      <c r="Q79" s="52">
        <f>F79*$L79</f>
        <v>22368.149999999998</v>
      </c>
      <c r="R79" s="52">
        <f>G79*$L79</f>
        <v>0</v>
      </c>
      <c r="S79" s="51">
        <v>5</v>
      </c>
      <c r="T79" s="51">
        <f>$H79*$S79</f>
        <v>11835</v>
      </c>
      <c r="U79" s="23">
        <f>L79/S79</f>
        <v>3.78</v>
      </c>
      <c r="V79" s="64">
        <f t="shared" si="12"/>
        <v>32901.299999999996</v>
      </c>
      <c r="W79" s="52">
        <f t="shared" si="13"/>
        <v>5917.5</v>
      </c>
      <c r="X79" s="52">
        <f t="shared" si="14"/>
        <v>5917.5</v>
      </c>
      <c r="Y79" s="52">
        <f t="shared" si="15"/>
        <v>0</v>
      </c>
    </row>
    <row r="80" spans="1:25" s="4" customFormat="1" ht="16.5">
      <c r="A80" s="10">
        <v>71</v>
      </c>
      <c r="B80" s="10" t="s">
        <v>26</v>
      </c>
      <c r="C80" s="10">
        <v>81028210</v>
      </c>
      <c r="D80" s="21" t="s">
        <v>177</v>
      </c>
      <c r="E80" s="9">
        <v>0</v>
      </c>
      <c r="F80" s="9">
        <v>64</v>
      </c>
      <c r="G80" s="9">
        <v>0</v>
      </c>
      <c r="H80" s="9">
        <f t="shared" si="8"/>
        <v>64</v>
      </c>
      <c r="I80" s="8" t="s">
        <v>98</v>
      </c>
      <c r="J80" s="52">
        <v>109.46</v>
      </c>
      <c r="K80" s="52">
        <f>$H80*J80</f>
        <v>7005.44</v>
      </c>
      <c r="L80" s="51">
        <v>105</v>
      </c>
      <c r="M80" s="52">
        <f t="shared" si="9"/>
        <v>6720</v>
      </c>
      <c r="N80" s="23">
        <f t="shared" si="10"/>
        <v>0.95925452219989038</v>
      </c>
      <c r="O80" s="64">
        <f t="shared" si="11"/>
        <v>-285.4399999999996</v>
      </c>
      <c r="P80" s="52">
        <f>E80*$L80</f>
        <v>0</v>
      </c>
      <c r="Q80" s="52">
        <f>F80*$L80</f>
        <v>6720</v>
      </c>
      <c r="R80" s="52">
        <f>G80*$L80</f>
        <v>0</v>
      </c>
      <c r="S80" s="51">
        <v>2</v>
      </c>
      <c r="T80" s="51">
        <f>$H80*$S80</f>
        <v>128</v>
      </c>
      <c r="U80" s="23">
        <f>L80/S80</f>
        <v>52.5</v>
      </c>
      <c r="V80" s="64">
        <f t="shared" si="12"/>
        <v>6592</v>
      </c>
      <c r="W80" s="52">
        <f t="shared" si="13"/>
        <v>0</v>
      </c>
      <c r="X80" s="52">
        <f t="shared" si="14"/>
        <v>128</v>
      </c>
      <c r="Y80" s="52">
        <f t="shared" si="15"/>
        <v>0</v>
      </c>
    </row>
    <row r="81" spans="1:25" s="4" customFormat="1" ht="16.5">
      <c r="A81" s="10">
        <v>72</v>
      </c>
      <c r="B81" s="10" t="s">
        <v>26</v>
      </c>
      <c r="C81" s="10">
        <v>87301215</v>
      </c>
      <c r="D81" s="21" t="s">
        <v>178</v>
      </c>
      <c r="E81" s="9">
        <v>0</v>
      </c>
      <c r="F81" s="9">
        <v>1196</v>
      </c>
      <c r="G81" s="9">
        <v>0</v>
      </c>
      <c r="H81" s="9">
        <f t="shared" si="8"/>
        <v>1196</v>
      </c>
      <c r="I81" s="8" t="s">
        <v>98</v>
      </c>
      <c r="J81" s="52">
        <v>13.13</v>
      </c>
      <c r="K81" s="52">
        <f>$H81*J81</f>
        <v>15703.480000000001</v>
      </c>
      <c r="L81" s="51">
        <v>12.6</v>
      </c>
      <c r="M81" s="52">
        <f t="shared" si="9"/>
        <v>15069.6</v>
      </c>
      <c r="N81" s="23">
        <f t="shared" si="10"/>
        <v>0.95963442498095952</v>
      </c>
      <c r="O81" s="64">
        <f t="shared" si="11"/>
        <v>-633.88000000000102</v>
      </c>
      <c r="P81" s="52">
        <f>E81*$L81</f>
        <v>0</v>
      </c>
      <c r="Q81" s="52">
        <f>F81*$L81</f>
        <v>15069.6</v>
      </c>
      <c r="R81" s="52">
        <f>G81*$L81</f>
        <v>0</v>
      </c>
      <c r="S81" s="51">
        <v>1.5</v>
      </c>
      <c r="T81" s="51">
        <f>$H81*$S81</f>
        <v>1794</v>
      </c>
      <c r="U81" s="23">
        <f>L81/S81</f>
        <v>8.4</v>
      </c>
      <c r="V81" s="64">
        <f t="shared" si="12"/>
        <v>13275.6</v>
      </c>
      <c r="W81" s="52">
        <f t="shared" si="13"/>
        <v>0</v>
      </c>
      <c r="X81" s="52">
        <f t="shared" si="14"/>
        <v>1794</v>
      </c>
      <c r="Y81" s="52">
        <f t="shared" si="15"/>
        <v>0</v>
      </c>
    </row>
    <row r="82" spans="1:25" s="4" customFormat="1" ht="28.5">
      <c r="A82" s="10">
        <v>73</v>
      </c>
      <c r="B82" s="10" t="s">
        <v>26</v>
      </c>
      <c r="C82" s="10">
        <v>87301900</v>
      </c>
      <c r="D82" s="21" t="s">
        <v>179</v>
      </c>
      <c r="E82" s="9">
        <v>0</v>
      </c>
      <c r="F82" s="9">
        <v>132</v>
      </c>
      <c r="G82" s="9">
        <v>0</v>
      </c>
      <c r="H82" s="9">
        <f t="shared" si="8"/>
        <v>132</v>
      </c>
      <c r="I82" s="8" t="s">
        <v>98</v>
      </c>
      <c r="J82" s="52">
        <v>14.23</v>
      </c>
      <c r="K82" s="52">
        <f>$H82*J82</f>
        <v>1878.3600000000001</v>
      </c>
      <c r="L82" s="51">
        <v>13.65</v>
      </c>
      <c r="M82" s="52">
        <f t="shared" si="9"/>
        <v>1801.8</v>
      </c>
      <c r="N82" s="23">
        <f t="shared" si="10"/>
        <v>0.95924104005621924</v>
      </c>
      <c r="O82" s="64">
        <f t="shared" si="11"/>
        <v>-76.560000000000173</v>
      </c>
      <c r="P82" s="52">
        <f>E82*$L82</f>
        <v>0</v>
      </c>
      <c r="Q82" s="52">
        <f>F82*$L82</f>
        <v>1801.8</v>
      </c>
      <c r="R82" s="52">
        <f>G82*$L82</f>
        <v>0</v>
      </c>
      <c r="S82" s="51">
        <v>5</v>
      </c>
      <c r="T82" s="51">
        <f>$H82*$S82</f>
        <v>660</v>
      </c>
      <c r="U82" s="23">
        <f>L82/S82</f>
        <v>2.73</v>
      </c>
      <c r="V82" s="64">
        <f t="shared" si="12"/>
        <v>1141.8</v>
      </c>
      <c r="W82" s="52">
        <f t="shared" si="13"/>
        <v>0</v>
      </c>
      <c r="X82" s="52">
        <f t="shared" si="14"/>
        <v>660</v>
      </c>
      <c r="Y82" s="52">
        <f t="shared" si="15"/>
        <v>0</v>
      </c>
    </row>
    <row r="83" spans="1:25" s="4" customFormat="1" ht="16.5" customHeight="1">
      <c r="A83" s="10">
        <v>74</v>
      </c>
      <c r="B83" s="10" t="s">
        <v>26</v>
      </c>
      <c r="C83" s="10" t="s">
        <v>180</v>
      </c>
      <c r="D83" s="22" t="s">
        <v>181</v>
      </c>
      <c r="E83" s="9">
        <v>0</v>
      </c>
      <c r="F83" s="9">
        <v>8</v>
      </c>
      <c r="G83" s="9">
        <v>0</v>
      </c>
      <c r="H83" s="9">
        <f t="shared" si="8"/>
        <v>8</v>
      </c>
      <c r="I83" s="8" t="s">
        <v>34</v>
      </c>
      <c r="J83" s="52">
        <v>3830.96</v>
      </c>
      <c r="K83" s="52">
        <f>$H83*J83</f>
        <v>30647.68</v>
      </c>
      <c r="L83" s="51">
        <v>3675</v>
      </c>
      <c r="M83" s="52">
        <f t="shared" si="9"/>
        <v>29400</v>
      </c>
      <c r="N83" s="23">
        <f t="shared" si="10"/>
        <v>0.95928957754714217</v>
      </c>
      <c r="O83" s="64">
        <f t="shared" si="11"/>
        <v>-1247.6800000000003</v>
      </c>
      <c r="P83" s="52">
        <f>E83*$L83</f>
        <v>0</v>
      </c>
      <c r="Q83" s="52">
        <f>F83*$L83</f>
        <v>29400</v>
      </c>
      <c r="R83" s="52">
        <f>G83*$L83</f>
        <v>0</v>
      </c>
      <c r="S83" s="51">
        <v>2035</v>
      </c>
      <c r="T83" s="51">
        <f>$H83*$S83</f>
        <v>16280</v>
      </c>
      <c r="U83" s="23">
        <f>L83/S83</f>
        <v>1.8058968058968059</v>
      </c>
      <c r="V83" s="64">
        <f t="shared" si="12"/>
        <v>13120</v>
      </c>
      <c r="W83" s="52">
        <f t="shared" si="13"/>
        <v>0</v>
      </c>
      <c r="X83" s="52">
        <f t="shared" si="14"/>
        <v>16280</v>
      </c>
      <c r="Y83" s="52">
        <f t="shared" si="15"/>
        <v>0</v>
      </c>
    </row>
    <row r="84" spans="1:25" s="4" customFormat="1" ht="16.5">
      <c r="A84" s="10">
        <v>75</v>
      </c>
      <c r="B84" s="10"/>
      <c r="C84" s="10" t="s">
        <v>182</v>
      </c>
      <c r="D84" s="21" t="s">
        <v>183</v>
      </c>
      <c r="E84" s="9">
        <v>7959</v>
      </c>
      <c r="F84" s="9">
        <v>0</v>
      </c>
      <c r="G84" s="9">
        <v>0</v>
      </c>
      <c r="H84" s="9">
        <f t="shared" si="8"/>
        <v>7959</v>
      </c>
      <c r="I84" s="8" t="s">
        <v>44</v>
      </c>
      <c r="J84" s="52">
        <v>4.9000000000000004</v>
      </c>
      <c r="K84" s="52">
        <f>$H84*J84</f>
        <v>38999.100000000006</v>
      </c>
      <c r="L84" s="51">
        <v>5.33</v>
      </c>
      <c r="M84" s="52">
        <f t="shared" si="9"/>
        <v>42421.47</v>
      </c>
      <c r="N84" s="23">
        <f t="shared" si="10"/>
        <v>1.0877551020408163</v>
      </c>
      <c r="O84" s="64">
        <f t="shared" si="11"/>
        <v>3422.3699999999953</v>
      </c>
      <c r="P84" s="52">
        <f>E84*$L84</f>
        <v>42421.47</v>
      </c>
      <c r="Q84" s="52">
        <f>F84*$L84</f>
        <v>0</v>
      </c>
      <c r="R84" s="52">
        <f>G84*$L84</f>
        <v>0</v>
      </c>
      <c r="S84" s="51">
        <v>7</v>
      </c>
      <c r="T84" s="51">
        <f>$H84*$S84</f>
        <v>55713</v>
      </c>
      <c r="U84" s="23">
        <f>L84/S84</f>
        <v>0.76142857142857145</v>
      </c>
      <c r="V84" s="64">
        <f t="shared" si="12"/>
        <v>-13291.529999999999</v>
      </c>
      <c r="W84" s="52">
        <f t="shared" si="13"/>
        <v>55713</v>
      </c>
      <c r="X84" s="52">
        <f t="shared" si="14"/>
        <v>0</v>
      </c>
      <c r="Y84" s="52">
        <f t="shared" si="15"/>
        <v>0</v>
      </c>
    </row>
    <row r="85" spans="1:25" s="4" customFormat="1" ht="16.5">
      <c r="A85" s="10">
        <v>75</v>
      </c>
      <c r="B85" s="10"/>
      <c r="C85" s="10" t="s">
        <v>184</v>
      </c>
      <c r="D85" s="21" t="s">
        <v>185</v>
      </c>
      <c r="E85" s="9">
        <v>164</v>
      </c>
      <c r="F85" s="9">
        <v>0</v>
      </c>
      <c r="G85" s="9">
        <v>0</v>
      </c>
      <c r="H85" s="9">
        <f t="shared" si="8"/>
        <v>164</v>
      </c>
      <c r="I85" s="8" t="s">
        <v>44</v>
      </c>
      <c r="J85" s="52">
        <v>8.8800000000000008</v>
      </c>
      <c r="K85" s="52">
        <f>$H85*J85</f>
        <v>1456.3200000000002</v>
      </c>
      <c r="L85" s="51">
        <v>13.97</v>
      </c>
      <c r="M85" s="52">
        <f t="shared" si="9"/>
        <v>2291.08</v>
      </c>
      <c r="N85" s="23">
        <f t="shared" si="10"/>
        <v>1.5731981981981982</v>
      </c>
      <c r="O85" s="64">
        <f t="shared" si="11"/>
        <v>834.75999999999976</v>
      </c>
      <c r="P85" s="52">
        <f>E85*$L85</f>
        <v>2291.08</v>
      </c>
      <c r="Q85" s="52">
        <f>F85*$L85</f>
        <v>0</v>
      </c>
      <c r="R85" s="52">
        <f>G85*$L85</f>
        <v>0</v>
      </c>
      <c r="S85" s="51">
        <v>3.5</v>
      </c>
      <c r="T85" s="51">
        <f>$H85*$S85</f>
        <v>574</v>
      </c>
      <c r="U85" s="23">
        <f>L85/S85</f>
        <v>3.9914285714285715</v>
      </c>
      <c r="V85" s="64">
        <f t="shared" si="12"/>
        <v>1717.08</v>
      </c>
      <c r="W85" s="52">
        <f t="shared" si="13"/>
        <v>574</v>
      </c>
      <c r="X85" s="52">
        <f t="shared" si="14"/>
        <v>0</v>
      </c>
      <c r="Y85" s="52">
        <f t="shared" si="15"/>
        <v>0</v>
      </c>
    </row>
    <row r="86" spans="1:25" s="4" customFormat="1" ht="16.5">
      <c r="A86" s="10">
        <v>77</v>
      </c>
      <c r="B86" s="10"/>
      <c r="C86" s="10" t="s">
        <v>186</v>
      </c>
      <c r="D86" s="21" t="s">
        <v>187</v>
      </c>
      <c r="E86" s="9">
        <v>0</v>
      </c>
      <c r="F86" s="9">
        <v>1638</v>
      </c>
      <c r="G86" s="9">
        <v>0</v>
      </c>
      <c r="H86" s="9">
        <f t="shared" si="8"/>
        <v>1638</v>
      </c>
      <c r="I86" s="8" t="s">
        <v>85</v>
      </c>
      <c r="J86" s="52">
        <v>33.369999999999997</v>
      </c>
      <c r="K86" s="52">
        <f>$H86*J86</f>
        <v>54660.06</v>
      </c>
      <c r="L86" s="51">
        <v>48.09</v>
      </c>
      <c r="M86" s="52">
        <f t="shared" si="9"/>
        <v>78771.420000000013</v>
      </c>
      <c r="N86" s="23">
        <f t="shared" si="10"/>
        <v>1.4411147737488765</v>
      </c>
      <c r="O86" s="64">
        <f t="shared" si="11"/>
        <v>24111.360000000015</v>
      </c>
      <c r="P86" s="52">
        <f>E86*$L86</f>
        <v>0</v>
      </c>
      <c r="Q86" s="52">
        <f>F86*$L86</f>
        <v>78771.420000000013</v>
      </c>
      <c r="R86" s="52">
        <f>G86*$L86</f>
        <v>0</v>
      </c>
      <c r="S86" s="51">
        <v>20</v>
      </c>
      <c r="T86" s="51">
        <f>$H86*$S86</f>
        <v>32760</v>
      </c>
      <c r="U86" s="23">
        <f>L86/S86</f>
        <v>2.4045000000000001</v>
      </c>
      <c r="V86" s="64">
        <f t="shared" si="12"/>
        <v>46011.420000000013</v>
      </c>
      <c r="W86" s="52">
        <f t="shared" si="13"/>
        <v>0</v>
      </c>
      <c r="X86" s="52">
        <f t="shared" si="14"/>
        <v>32760</v>
      </c>
      <c r="Y86" s="52">
        <f t="shared" si="15"/>
        <v>0</v>
      </c>
    </row>
    <row r="87" spans="1:25" s="4" customFormat="1" ht="16.5">
      <c r="A87" s="10">
        <v>78</v>
      </c>
      <c r="B87" s="10" t="s">
        <v>26</v>
      </c>
      <c r="C87" s="10" t="s">
        <v>188</v>
      </c>
      <c r="D87" s="21" t="s">
        <v>189</v>
      </c>
      <c r="E87" s="9">
        <v>0</v>
      </c>
      <c r="F87" s="9">
        <v>0</v>
      </c>
      <c r="G87" s="9">
        <v>6398</v>
      </c>
      <c r="H87" s="9">
        <f t="shared" si="8"/>
        <v>6398</v>
      </c>
      <c r="I87" s="8" t="s">
        <v>98</v>
      </c>
      <c r="J87" s="52">
        <v>0.68</v>
      </c>
      <c r="K87" s="52">
        <f>$H87*J87</f>
        <v>4350.6400000000003</v>
      </c>
      <c r="L87" s="51">
        <v>4.49</v>
      </c>
      <c r="M87" s="52">
        <f t="shared" si="9"/>
        <v>28727.02</v>
      </c>
      <c r="N87" s="23">
        <f t="shared" si="10"/>
        <v>6.6029411764705879</v>
      </c>
      <c r="O87" s="64">
        <f t="shared" si="11"/>
        <v>24376.38</v>
      </c>
      <c r="P87" s="52">
        <f>E87*$L87</f>
        <v>0</v>
      </c>
      <c r="Q87" s="52">
        <f>F87*$L87</f>
        <v>0</v>
      </c>
      <c r="R87" s="52">
        <f>G87*$L87</f>
        <v>28727.02</v>
      </c>
      <c r="S87" s="51">
        <v>3.25</v>
      </c>
      <c r="T87" s="51">
        <f>$H87*$S87</f>
        <v>20793.5</v>
      </c>
      <c r="U87" s="23">
        <f>L87/S87</f>
        <v>1.3815384615384616</v>
      </c>
      <c r="V87" s="64">
        <f t="shared" si="12"/>
        <v>7933.52</v>
      </c>
      <c r="W87" s="52">
        <f t="shared" si="13"/>
        <v>0</v>
      </c>
      <c r="X87" s="52">
        <f t="shared" si="14"/>
        <v>0</v>
      </c>
      <c r="Y87" s="52">
        <f t="shared" si="15"/>
        <v>20793.5</v>
      </c>
    </row>
    <row r="88" spans="1:25" s="4" customFormat="1" ht="16.5">
      <c r="A88" s="10">
        <v>79</v>
      </c>
      <c r="B88" s="10" t="s">
        <v>26</v>
      </c>
      <c r="C88" s="10" t="s">
        <v>190</v>
      </c>
      <c r="D88" s="21" t="s">
        <v>191</v>
      </c>
      <c r="E88" s="9">
        <v>0</v>
      </c>
      <c r="F88" s="9">
        <v>0</v>
      </c>
      <c r="G88" s="9">
        <v>279</v>
      </c>
      <c r="H88" s="9">
        <f t="shared" si="8"/>
        <v>279</v>
      </c>
      <c r="I88" s="8" t="s">
        <v>98</v>
      </c>
      <c r="J88" s="52">
        <v>131.35</v>
      </c>
      <c r="K88" s="52">
        <f>$H88*J88</f>
        <v>36646.65</v>
      </c>
      <c r="L88" s="51">
        <v>194.51</v>
      </c>
      <c r="M88" s="52">
        <f t="shared" si="9"/>
        <v>54268.29</v>
      </c>
      <c r="N88" s="23">
        <f t="shared" si="10"/>
        <v>1.480852683669585</v>
      </c>
      <c r="O88" s="64">
        <f t="shared" si="11"/>
        <v>17621.64</v>
      </c>
      <c r="P88" s="52">
        <f>E88*$L88</f>
        <v>0</v>
      </c>
      <c r="Q88" s="52">
        <f>F88*$L88</f>
        <v>0</v>
      </c>
      <c r="R88" s="52">
        <f>G88*$L88</f>
        <v>54268.29</v>
      </c>
      <c r="S88" s="51">
        <v>75</v>
      </c>
      <c r="T88" s="51">
        <f>$H88*$S88</f>
        <v>20925</v>
      </c>
      <c r="U88" s="23">
        <f>L88/S88</f>
        <v>2.5934666666666666</v>
      </c>
      <c r="V88" s="64">
        <f t="shared" si="12"/>
        <v>33343.29</v>
      </c>
      <c r="W88" s="52">
        <f t="shared" si="13"/>
        <v>0</v>
      </c>
      <c r="X88" s="52">
        <f t="shared" si="14"/>
        <v>0</v>
      </c>
      <c r="Y88" s="52">
        <f t="shared" si="15"/>
        <v>20925</v>
      </c>
    </row>
    <row r="89" spans="1:25" s="4" customFormat="1" ht="16.5">
      <c r="A89" s="10">
        <v>80</v>
      </c>
      <c r="B89" s="10" t="s">
        <v>26</v>
      </c>
      <c r="C89" s="10" t="s">
        <v>192</v>
      </c>
      <c r="D89" s="21" t="s">
        <v>193</v>
      </c>
      <c r="E89" s="9">
        <v>0</v>
      </c>
      <c r="F89" s="9">
        <v>8</v>
      </c>
      <c r="G89" s="9">
        <v>0</v>
      </c>
      <c r="H89" s="9">
        <f t="shared" si="8"/>
        <v>8</v>
      </c>
      <c r="I89" s="8" t="s">
        <v>34</v>
      </c>
      <c r="J89" s="52">
        <v>547.28</v>
      </c>
      <c r="K89" s="52">
        <f>$H89*J89</f>
        <v>4378.24</v>
      </c>
      <c r="L89" s="51">
        <v>525</v>
      </c>
      <c r="M89" s="52">
        <f t="shared" si="9"/>
        <v>4200</v>
      </c>
      <c r="N89" s="23">
        <f t="shared" si="10"/>
        <v>0.95928957754714228</v>
      </c>
      <c r="O89" s="64">
        <f t="shared" si="11"/>
        <v>-178.23999999999978</v>
      </c>
      <c r="P89" s="52">
        <f>E89*$L89</f>
        <v>0</v>
      </c>
      <c r="Q89" s="52">
        <f>F89*$L89</f>
        <v>4200</v>
      </c>
      <c r="R89" s="52">
        <f>G89*$L89</f>
        <v>0</v>
      </c>
      <c r="S89" s="51">
        <v>2000</v>
      </c>
      <c r="T89" s="51">
        <f>$H89*$S89</f>
        <v>16000</v>
      </c>
      <c r="U89" s="23">
        <f>L89/S89</f>
        <v>0.26250000000000001</v>
      </c>
      <c r="V89" s="64">
        <f t="shared" si="12"/>
        <v>-11800</v>
      </c>
      <c r="W89" s="52">
        <f t="shared" si="13"/>
        <v>0</v>
      </c>
      <c r="X89" s="52">
        <f t="shared" si="14"/>
        <v>16000</v>
      </c>
      <c r="Y89" s="52">
        <f t="shared" si="15"/>
        <v>0</v>
      </c>
    </row>
    <row r="90" spans="1:25" s="4" customFormat="1" ht="16.5">
      <c r="A90" s="10">
        <v>81</v>
      </c>
      <c r="B90" s="10" t="s">
        <v>26</v>
      </c>
      <c r="C90" s="10" t="s">
        <v>194</v>
      </c>
      <c r="D90" s="21" t="s">
        <v>195</v>
      </c>
      <c r="E90" s="9">
        <v>0</v>
      </c>
      <c r="F90" s="9">
        <v>0</v>
      </c>
      <c r="G90" s="9">
        <v>1388</v>
      </c>
      <c r="H90" s="9">
        <f t="shared" si="8"/>
        <v>1388</v>
      </c>
      <c r="I90" s="8" t="s">
        <v>37</v>
      </c>
      <c r="J90" s="52">
        <v>27.36</v>
      </c>
      <c r="K90" s="52">
        <f>$H90*J90</f>
        <v>37975.68</v>
      </c>
      <c r="L90" s="51">
        <v>63.84</v>
      </c>
      <c r="M90" s="52">
        <f t="shared" si="9"/>
        <v>88609.919999999998</v>
      </c>
      <c r="N90" s="23">
        <f t="shared" si="10"/>
        <v>2.3333333333333335</v>
      </c>
      <c r="O90" s="64">
        <f t="shared" si="11"/>
        <v>50634.239999999998</v>
      </c>
      <c r="P90" s="52">
        <f>E90*$L90</f>
        <v>0</v>
      </c>
      <c r="Q90" s="52">
        <f>F90*$L90</f>
        <v>0</v>
      </c>
      <c r="R90" s="52">
        <f>G90*$L90</f>
        <v>88609.919999999998</v>
      </c>
      <c r="S90" s="51">
        <v>115</v>
      </c>
      <c r="T90" s="51">
        <f>$H90*$S90</f>
        <v>159620</v>
      </c>
      <c r="U90" s="23">
        <f>L90/S90</f>
        <v>0.55513043478260871</v>
      </c>
      <c r="V90" s="64">
        <f t="shared" si="12"/>
        <v>-71010.080000000002</v>
      </c>
      <c r="W90" s="52">
        <f t="shared" si="13"/>
        <v>0</v>
      </c>
      <c r="X90" s="52">
        <f t="shared" si="14"/>
        <v>0</v>
      </c>
      <c r="Y90" s="52">
        <f t="shared" si="15"/>
        <v>159620</v>
      </c>
    </row>
    <row r="91" spans="1:25" s="4" customFormat="1" ht="16.5">
      <c r="A91" s="10">
        <v>82</v>
      </c>
      <c r="B91" s="10"/>
      <c r="C91" s="10" t="s">
        <v>196</v>
      </c>
      <c r="D91" s="21" t="s">
        <v>197</v>
      </c>
      <c r="E91" s="9">
        <v>0</v>
      </c>
      <c r="F91" s="9">
        <v>15</v>
      </c>
      <c r="G91" s="9">
        <v>0</v>
      </c>
      <c r="H91" s="9">
        <f t="shared" si="8"/>
        <v>15</v>
      </c>
      <c r="I91" s="8" t="s">
        <v>34</v>
      </c>
      <c r="J91" s="52">
        <v>273.64</v>
      </c>
      <c r="K91" s="52">
        <f>$H91*J91</f>
        <v>4104.5999999999995</v>
      </c>
      <c r="L91" s="51">
        <v>262.5</v>
      </c>
      <c r="M91" s="52">
        <f t="shared" si="9"/>
        <v>3937.5</v>
      </c>
      <c r="N91" s="23">
        <f t="shared" si="10"/>
        <v>0.95928957754714228</v>
      </c>
      <c r="O91" s="64">
        <f t="shared" si="11"/>
        <v>-167.09999999999945</v>
      </c>
      <c r="P91" s="52">
        <f>E91*$L91</f>
        <v>0</v>
      </c>
      <c r="Q91" s="52">
        <f>F91*$L91</f>
        <v>3937.5</v>
      </c>
      <c r="R91" s="52">
        <f>G91*$L91</f>
        <v>0</v>
      </c>
      <c r="S91" s="51">
        <v>350</v>
      </c>
      <c r="T91" s="51">
        <f>$H91*$S91</f>
        <v>5250</v>
      </c>
      <c r="U91" s="23">
        <f>L91/S91</f>
        <v>0.75</v>
      </c>
      <c r="V91" s="64">
        <f t="shared" si="12"/>
        <v>-1312.5</v>
      </c>
      <c r="W91" s="52">
        <f t="shared" si="13"/>
        <v>0</v>
      </c>
      <c r="X91" s="52">
        <f t="shared" si="14"/>
        <v>5250</v>
      </c>
      <c r="Y91" s="52">
        <f t="shared" si="15"/>
        <v>0</v>
      </c>
    </row>
    <row r="92" spans="1:25" s="4" customFormat="1" ht="16.5">
      <c r="A92" s="10">
        <v>83</v>
      </c>
      <c r="B92" s="10"/>
      <c r="C92" s="10" t="s">
        <v>198</v>
      </c>
      <c r="D92" s="21" t="s">
        <v>199</v>
      </c>
      <c r="E92" s="9">
        <v>4866</v>
      </c>
      <c r="F92" s="9">
        <v>0</v>
      </c>
      <c r="G92" s="9">
        <v>0</v>
      </c>
      <c r="H92" s="9">
        <f t="shared" si="8"/>
        <v>4866</v>
      </c>
      <c r="I92" s="8" t="s">
        <v>70</v>
      </c>
      <c r="J92" s="52">
        <v>72.3</v>
      </c>
      <c r="K92" s="52">
        <f>$H92*J92</f>
        <v>351811.8</v>
      </c>
      <c r="L92" s="51">
        <v>55.21</v>
      </c>
      <c r="M92" s="52">
        <f t="shared" si="9"/>
        <v>268651.86</v>
      </c>
      <c r="N92" s="23">
        <f t="shared" si="10"/>
        <v>0.76362378976486867</v>
      </c>
      <c r="O92" s="64">
        <f t="shared" si="11"/>
        <v>-83159.94</v>
      </c>
      <c r="P92" s="52">
        <f>E92*$L92</f>
        <v>268651.86</v>
      </c>
      <c r="Q92" s="52">
        <f>F92*$L92</f>
        <v>0</v>
      </c>
      <c r="R92" s="52">
        <f>G92*$L92</f>
        <v>0</v>
      </c>
      <c r="S92" s="51">
        <v>50</v>
      </c>
      <c r="T92" s="51">
        <f>$H92*$S92</f>
        <v>243300</v>
      </c>
      <c r="U92" s="23">
        <f>L92/S92</f>
        <v>1.1042000000000001</v>
      </c>
      <c r="V92" s="64">
        <f t="shared" si="12"/>
        <v>25351.859999999986</v>
      </c>
      <c r="W92" s="52">
        <f t="shared" si="13"/>
        <v>243300</v>
      </c>
      <c r="X92" s="52">
        <f t="shared" si="14"/>
        <v>0</v>
      </c>
      <c r="Y92" s="52">
        <f t="shared" si="15"/>
        <v>0</v>
      </c>
    </row>
    <row r="93" spans="1:25" s="4" customFormat="1" ht="16.5">
      <c r="A93" s="10">
        <v>84</v>
      </c>
      <c r="B93" s="10"/>
      <c r="C93" s="10" t="s">
        <v>200</v>
      </c>
      <c r="D93" s="21" t="s">
        <v>201</v>
      </c>
      <c r="E93" s="9">
        <v>0</v>
      </c>
      <c r="F93" s="9">
        <v>539</v>
      </c>
      <c r="G93" s="9">
        <v>0</v>
      </c>
      <c r="H93" s="9">
        <f t="shared" si="8"/>
        <v>539</v>
      </c>
      <c r="I93" s="8" t="s">
        <v>44</v>
      </c>
      <c r="J93" s="52">
        <v>169.46</v>
      </c>
      <c r="K93" s="52">
        <f>$H93*J93</f>
        <v>91338.94</v>
      </c>
      <c r="L93" s="51">
        <v>127.02</v>
      </c>
      <c r="M93" s="52">
        <f t="shared" si="9"/>
        <v>68463.78</v>
      </c>
      <c r="N93" s="23">
        <f t="shared" si="10"/>
        <v>0.74955741767968831</v>
      </c>
      <c r="O93" s="64">
        <f t="shared" si="11"/>
        <v>-22875.160000000003</v>
      </c>
      <c r="P93" s="52">
        <f>E93*$L93</f>
        <v>0</v>
      </c>
      <c r="Q93" s="52">
        <f>F93*$L93</f>
        <v>68463.78</v>
      </c>
      <c r="R93" s="52">
        <f>G93*$L93</f>
        <v>0</v>
      </c>
      <c r="S93" s="51">
        <v>100</v>
      </c>
      <c r="T93" s="51">
        <f>$H93*$S93</f>
        <v>53900</v>
      </c>
      <c r="U93" s="23">
        <f>L93/S93</f>
        <v>1.2702</v>
      </c>
      <c r="V93" s="64">
        <f t="shared" si="12"/>
        <v>14563.779999999999</v>
      </c>
      <c r="W93" s="52">
        <f t="shared" si="13"/>
        <v>0</v>
      </c>
      <c r="X93" s="52">
        <f t="shared" si="14"/>
        <v>53900</v>
      </c>
      <c r="Y93" s="52">
        <f t="shared" si="15"/>
        <v>0</v>
      </c>
    </row>
    <row r="94" spans="1:25" s="4" customFormat="1" ht="16.5">
      <c r="A94" s="10">
        <v>85</v>
      </c>
      <c r="B94" s="10"/>
      <c r="C94" s="10" t="s">
        <v>202</v>
      </c>
      <c r="D94" s="21" t="s">
        <v>203</v>
      </c>
      <c r="E94" s="9">
        <v>11881</v>
      </c>
      <c r="F94" s="9">
        <v>0</v>
      </c>
      <c r="G94" s="9">
        <v>0</v>
      </c>
      <c r="H94" s="9">
        <f t="shared" si="8"/>
        <v>11881</v>
      </c>
      <c r="I94" s="8" t="s">
        <v>98</v>
      </c>
      <c r="J94" s="52">
        <v>11.85</v>
      </c>
      <c r="K94" s="52">
        <f>$H94*J94</f>
        <v>140789.85</v>
      </c>
      <c r="L94" s="51">
        <v>6.15</v>
      </c>
      <c r="M94" s="52">
        <f t="shared" si="9"/>
        <v>73068.150000000009</v>
      </c>
      <c r="N94" s="23">
        <f t="shared" si="10"/>
        <v>0.51898734177215189</v>
      </c>
      <c r="O94" s="64">
        <f t="shared" si="11"/>
        <v>-67721.7</v>
      </c>
      <c r="P94" s="52">
        <f>E94*$L94</f>
        <v>73068.150000000009</v>
      </c>
      <c r="Q94" s="52">
        <f>F94*$L94</f>
        <v>0</v>
      </c>
      <c r="R94" s="52">
        <f>G94*$L94</f>
        <v>0</v>
      </c>
      <c r="S94" s="51">
        <v>11</v>
      </c>
      <c r="T94" s="51">
        <f>$H94*$S94</f>
        <v>130691</v>
      </c>
      <c r="U94" s="23">
        <f>L94/S94</f>
        <v>0.55909090909090908</v>
      </c>
      <c r="V94" s="64">
        <f t="shared" si="12"/>
        <v>-57622.849999999991</v>
      </c>
      <c r="W94" s="52">
        <f t="shared" si="13"/>
        <v>130691</v>
      </c>
      <c r="X94" s="52">
        <f t="shared" si="14"/>
        <v>0</v>
      </c>
      <c r="Y94" s="52">
        <f t="shared" si="15"/>
        <v>0</v>
      </c>
    </row>
    <row r="95" spans="1:25" s="4" customFormat="1" ht="16.5">
      <c r="A95" s="10">
        <v>86</v>
      </c>
      <c r="B95" s="10"/>
      <c r="C95" s="10" t="s">
        <v>204</v>
      </c>
      <c r="D95" s="21" t="s">
        <v>205</v>
      </c>
      <c r="E95" s="9">
        <v>2</v>
      </c>
      <c r="F95" s="9">
        <v>0</v>
      </c>
      <c r="G95" s="9">
        <v>0</v>
      </c>
      <c r="H95" s="9">
        <f t="shared" si="8"/>
        <v>2</v>
      </c>
      <c r="I95" s="8" t="s">
        <v>34</v>
      </c>
      <c r="J95" s="52">
        <v>547.28</v>
      </c>
      <c r="K95" s="52">
        <f>$H95*J95</f>
        <v>1094.56</v>
      </c>
      <c r="L95" s="51">
        <v>389.03</v>
      </c>
      <c r="M95" s="52">
        <f t="shared" si="9"/>
        <v>778.06</v>
      </c>
      <c r="N95" s="23">
        <f t="shared" si="10"/>
        <v>0.7108427130536471</v>
      </c>
      <c r="O95" s="64">
        <f t="shared" si="11"/>
        <v>-316.5</v>
      </c>
      <c r="P95" s="52">
        <f>E95*$L95</f>
        <v>778.06</v>
      </c>
      <c r="Q95" s="52">
        <f>F95*$L95</f>
        <v>0</v>
      </c>
      <c r="R95" s="52">
        <f>G95*$L95</f>
        <v>0</v>
      </c>
      <c r="S95" s="51">
        <v>1000</v>
      </c>
      <c r="T95" s="51">
        <f>$H95*$S95</f>
        <v>2000</v>
      </c>
      <c r="U95" s="23">
        <f>L95/S95</f>
        <v>0.38902999999999999</v>
      </c>
      <c r="V95" s="64">
        <f t="shared" si="12"/>
        <v>-1221.94</v>
      </c>
      <c r="W95" s="52">
        <f t="shared" si="13"/>
        <v>2000</v>
      </c>
      <c r="X95" s="52">
        <f t="shared" si="14"/>
        <v>0</v>
      </c>
      <c r="Y95" s="52">
        <f t="shared" si="15"/>
        <v>0</v>
      </c>
    </row>
    <row r="96" spans="1:25" s="4" customFormat="1" ht="16.5">
      <c r="A96" s="10">
        <v>87</v>
      </c>
      <c r="B96" s="10" t="s">
        <v>26</v>
      </c>
      <c r="C96" s="10" t="s">
        <v>206</v>
      </c>
      <c r="D96" s="21" t="s">
        <v>207</v>
      </c>
      <c r="E96" s="9">
        <v>0</v>
      </c>
      <c r="F96" s="9">
        <v>0</v>
      </c>
      <c r="G96" s="9">
        <v>19</v>
      </c>
      <c r="H96" s="9">
        <f t="shared" si="8"/>
        <v>19</v>
      </c>
      <c r="I96" s="8" t="s">
        <v>34</v>
      </c>
      <c r="J96" s="52">
        <v>9790.83</v>
      </c>
      <c r="K96" s="52">
        <f>$H96*J96</f>
        <v>186025.77</v>
      </c>
      <c r="L96" s="51">
        <v>10523.63</v>
      </c>
      <c r="M96" s="52">
        <f t="shared" si="9"/>
        <v>199948.96999999997</v>
      </c>
      <c r="N96" s="23">
        <f t="shared" si="10"/>
        <v>1.0748455442490574</v>
      </c>
      <c r="O96" s="64">
        <f t="shared" si="11"/>
        <v>13923.199999999983</v>
      </c>
      <c r="P96" s="52">
        <f>E96*$L96</f>
        <v>0</v>
      </c>
      <c r="Q96" s="52">
        <f>F96*$L96</f>
        <v>0</v>
      </c>
      <c r="R96" s="52">
        <f>G96*$L96</f>
        <v>199948.96999999997</v>
      </c>
      <c r="S96" s="51">
        <v>9000</v>
      </c>
      <c r="T96" s="51">
        <f>$H96*$S96</f>
        <v>171000</v>
      </c>
      <c r="U96" s="23">
        <f>L96/S96</f>
        <v>1.1692922222222222</v>
      </c>
      <c r="V96" s="64">
        <f t="shared" si="12"/>
        <v>28948.969999999972</v>
      </c>
      <c r="W96" s="52">
        <f t="shared" si="13"/>
        <v>0</v>
      </c>
      <c r="X96" s="52">
        <f t="shared" si="14"/>
        <v>0</v>
      </c>
      <c r="Y96" s="52">
        <f t="shared" si="15"/>
        <v>171000</v>
      </c>
    </row>
    <row r="97" spans="1:25" s="4" customFormat="1" ht="16.5">
      <c r="A97" s="10">
        <v>88</v>
      </c>
      <c r="B97" s="10"/>
      <c r="C97" s="10" t="s">
        <v>208</v>
      </c>
      <c r="D97" s="21" t="s">
        <v>209</v>
      </c>
      <c r="E97" s="9">
        <v>1279</v>
      </c>
      <c r="F97" s="9">
        <v>0</v>
      </c>
      <c r="G97" s="9">
        <v>0</v>
      </c>
      <c r="H97" s="9">
        <f t="shared" si="8"/>
        <v>1279</v>
      </c>
      <c r="I97" s="8" t="s">
        <v>98</v>
      </c>
      <c r="J97" s="52">
        <v>114.38</v>
      </c>
      <c r="K97" s="52">
        <f>$H97*J97</f>
        <v>146292.01999999999</v>
      </c>
      <c r="L97" s="51">
        <v>14.96</v>
      </c>
      <c r="M97" s="52">
        <f t="shared" si="9"/>
        <v>19133.84</v>
      </c>
      <c r="N97" s="23">
        <f t="shared" si="10"/>
        <v>0.13079209652037072</v>
      </c>
      <c r="O97" s="64">
        <f t="shared" si="11"/>
        <v>-127158.18</v>
      </c>
      <c r="P97" s="52">
        <f>E97*$L97</f>
        <v>19133.84</v>
      </c>
      <c r="Q97" s="52">
        <f>F97*$L97</f>
        <v>0</v>
      </c>
      <c r="R97" s="52">
        <f>G97*$L97</f>
        <v>0</v>
      </c>
      <c r="S97" s="51">
        <v>85</v>
      </c>
      <c r="T97" s="51">
        <f>$H97*$S97</f>
        <v>108715</v>
      </c>
      <c r="U97" s="23">
        <f>L97/S97</f>
        <v>0.17600000000000002</v>
      </c>
      <c r="V97" s="64">
        <f t="shared" si="12"/>
        <v>-89581.16</v>
      </c>
      <c r="W97" s="52">
        <f t="shared" si="13"/>
        <v>108715</v>
      </c>
      <c r="X97" s="52">
        <f t="shared" si="14"/>
        <v>0</v>
      </c>
      <c r="Y97" s="52">
        <f t="shared" si="15"/>
        <v>0</v>
      </c>
    </row>
    <row r="98" spans="1:25" s="4" customFormat="1" ht="16.5">
      <c r="A98" s="10">
        <v>89</v>
      </c>
      <c r="B98" s="10"/>
      <c r="C98" s="10" t="s">
        <v>210</v>
      </c>
      <c r="D98" s="21" t="s">
        <v>211</v>
      </c>
      <c r="E98" s="9">
        <v>479</v>
      </c>
      <c r="F98" s="9">
        <v>0</v>
      </c>
      <c r="G98" s="9">
        <v>0</v>
      </c>
      <c r="H98" s="9">
        <f t="shared" si="8"/>
        <v>479</v>
      </c>
      <c r="I98" s="8" t="s">
        <v>98</v>
      </c>
      <c r="J98" s="52">
        <v>120.4</v>
      </c>
      <c r="K98" s="52">
        <f>$H98*J98</f>
        <v>57671.600000000006</v>
      </c>
      <c r="L98" s="51">
        <v>21.95</v>
      </c>
      <c r="M98" s="52">
        <f t="shared" si="9"/>
        <v>10514.05</v>
      </c>
      <c r="N98" s="23">
        <f t="shared" si="10"/>
        <v>0.18230897009966776</v>
      </c>
      <c r="O98" s="64">
        <f t="shared" si="11"/>
        <v>-47157.55</v>
      </c>
      <c r="P98" s="52">
        <f>E98*$L98</f>
        <v>10514.05</v>
      </c>
      <c r="Q98" s="52">
        <f>F98*$L98</f>
        <v>0</v>
      </c>
      <c r="R98" s="52">
        <f>G98*$L98</f>
        <v>0</v>
      </c>
      <c r="S98" s="51">
        <v>100</v>
      </c>
      <c r="T98" s="51">
        <f>$H98*$S98</f>
        <v>47900</v>
      </c>
      <c r="U98" s="23">
        <f>L98/S98</f>
        <v>0.2195</v>
      </c>
      <c r="V98" s="64">
        <f t="shared" si="12"/>
        <v>-37385.949999999997</v>
      </c>
      <c r="W98" s="52">
        <f t="shared" si="13"/>
        <v>47900</v>
      </c>
      <c r="X98" s="52">
        <f t="shared" si="14"/>
        <v>0</v>
      </c>
      <c r="Y98" s="52">
        <f t="shared" si="15"/>
        <v>0</v>
      </c>
    </row>
    <row r="99" spans="1:25" s="4" customFormat="1" ht="16.5">
      <c r="A99" s="10">
        <v>90</v>
      </c>
      <c r="B99" s="10"/>
      <c r="C99" s="10" t="s">
        <v>212</v>
      </c>
      <c r="D99" s="21" t="s">
        <v>213</v>
      </c>
      <c r="E99" s="9">
        <v>2088</v>
      </c>
      <c r="F99" s="9">
        <v>0</v>
      </c>
      <c r="G99" s="9">
        <v>0</v>
      </c>
      <c r="H99" s="9">
        <f t="shared" si="8"/>
        <v>2088</v>
      </c>
      <c r="I99" s="8" t="s">
        <v>98</v>
      </c>
      <c r="J99" s="52">
        <v>141.19999999999999</v>
      </c>
      <c r="K99" s="52">
        <f>$H99*J99</f>
        <v>294825.59999999998</v>
      </c>
      <c r="L99" s="51">
        <v>31.42</v>
      </c>
      <c r="M99" s="52">
        <f t="shared" si="9"/>
        <v>65604.960000000006</v>
      </c>
      <c r="N99" s="23">
        <f t="shared" si="10"/>
        <v>0.22252124645892354</v>
      </c>
      <c r="O99" s="64">
        <f t="shared" si="11"/>
        <v>-229220.63999999996</v>
      </c>
      <c r="P99" s="52">
        <f>E99*$L99</f>
        <v>65604.960000000006</v>
      </c>
      <c r="Q99" s="52">
        <f>F99*$L99</f>
        <v>0</v>
      </c>
      <c r="R99" s="52">
        <f>G99*$L99</f>
        <v>0</v>
      </c>
      <c r="S99" s="51">
        <v>110</v>
      </c>
      <c r="T99" s="51">
        <f>$H99*$S99</f>
        <v>229680</v>
      </c>
      <c r="U99" s="23">
        <f>L99/S99</f>
        <v>0.28563636363636363</v>
      </c>
      <c r="V99" s="64">
        <f t="shared" si="12"/>
        <v>-164075.03999999998</v>
      </c>
      <c r="W99" s="52">
        <f t="shared" si="13"/>
        <v>229680</v>
      </c>
      <c r="X99" s="52">
        <f t="shared" si="14"/>
        <v>0</v>
      </c>
      <c r="Y99" s="52">
        <f t="shared" si="15"/>
        <v>0</v>
      </c>
    </row>
    <row r="100" spans="1:25" s="4" customFormat="1" ht="16.5">
      <c r="A100" s="10">
        <v>91</v>
      </c>
      <c r="B100" s="10"/>
      <c r="C100" s="10" t="s">
        <v>214</v>
      </c>
      <c r="D100" s="21" t="s">
        <v>215</v>
      </c>
      <c r="E100" s="9">
        <v>910</v>
      </c>
      <c r="F100" s="9">
        <v>0</v>
      </c>
      <c r="G100" s="9">
        <v>0</v>
      </c>
      <c r="H100" s="9">
        <f t="shared" si="8"/>
        <v>910</v>
      </c>
      <c r="I100" s="8" t="s">
        <v>98</v>
      </c>
      <c r="J100" s="52">
        <v>171.3</v>
      </c>
      <c r="K100" s="52">
        <f>$H100*J100</f>
        <v>155883</v>
      </c>
      <c r="L100" s="51">
        <v>48.88</v>
      </c>
      <c r="M100" s="52">
        <f t="shared" si="9"/>
        <v>44480.800000000003</v>
      </c>
      <c r="N100" s="23">
        <f t="shared" si="10"/>
        <v>0.28534734384121424</v>
      </c>
      <c r="O100" s="64">
        <f t="shared" si="11"/>
        <v>-111402.2</v>
      </c>
      <c r="P100" s="52">
        <f>E100*$L100</f>
        <v>44480.800000000003</v>
      </c>
      <c r="Q100" s="52">
        <f>F100*$L100</f>
        <v>0</v>
      </c>
      <c r="R100" s="52">
        <f>G100*$L100</f>
        <v>0</v>
      </c>
      <c r="S100" s="51">
        <v>155</v>
      </c>
      <c r="T100" s="51">
        <f>$H100*$S100</f>
        <v>141050</v>
      </c>
      <c r="U100" s="23">
        <f>L100/S100</f>
        <v>0.31535483870967745</v>
      </c>
      <c r="V100" s="64">
        <f t="shared" si="12"/>
        <v>-96569.2</v>
      </c>
      <c r="W100" s="52">
        <f t="shared" si="13"/>
        <v>141050</v>
      </c>
      <c r="X100" s="52">
        <f t="shared" si="14"/>
        <v>0</v>
      </c>
      <c r="Y100" s="52">
        <f t="shared" si="15"/>
        <v>0</v>
      </c>
    </row>
    <row r="101" spans="1:25" s="4" customFormat="1" ht="16.5">
      <c r="A101" s="10">
        <v>92</v>
      </c>
      <c r="B101" s="10"/>
      <c r="C101" s="10" t="s">
        <v>216</v>
      </c>
      <c r="D101" s="21" t="s">
        <v>217</v>
      </c>
      <c r="E101" s="9">
        <v>2</v>
      </c>
      <c r="F101" s="9">
        <v>0</v>
      </c>
      <c r="G101" s="9">
        <v>0</v>
      </c>
      <c r="H101" s="9">
        <f t="shared" si="8"/>
        <v>2</v>
      </c>
      <c r="I101" s="8" t="s">
        <v>34</v>
      </c>
      <c r="J101" s="52">
        <v>10816.43</v>
      </c>
      <c r="K101" s="52">
        <f>$H101*J101</f>
        <v>21632.86</v>
      </c>
      <c r="L101" s="51">
        <v>8628.3799999999992</v>
      </c>
      <c r="M101" s="52">
        <f t="shared" si="9"/>
        <v>17256.759999999998</v>
      </c>
      <c r="N101" s="23">
        <f t="shared" si="10"/>
        <v>0.79771052001445941</v>
      </c>
      <c r="O101" s="64">
        <f t="shared" si="11"/>
        <v>-4376.1000000000022</v>
      </c>
      <c r="P101" s="52">
        <f>E101*$L101</f>
        <v>17256.759999999998</v>
      </c>
      <c r="Q101" s="52">
        <f>F101*$L101</f>
        <v>0</v>
      </c>
      <c r="R101" s="52">
        <f>G101*$L101</f>
        <v>0</v>
      </c>
      <c r="S101" s="51">
        <v>15000</v>
      </c>
      <c r="T101" s="51">
        <f>$H101*$S101</f>
        <v>30000</v>
      </c>
      <c r="U101" s="23">
        <f>L101/S101</f>
        <v>0.57522533333333326</v>
      </c>
      <c r="V101" s="64">
        <f t="shared" si="12"/>
        <v>-12743.240000000002</v>
      </c>
      <c r="W101" s="52">
        <f t="shared" si="13"/>
        <v>30000</v>
      </c>
      <c r="X101" s="52">
        <f t="shared" si="14"/>
        <v>0</v>
      </c>
      <c r="Y101" s="52">
        <f t="shared" si="15"/>
        <v>0</v>
      </c>
    </row>
    <row r="102" spans="1:25" s="4" customFormat="1" ht="28.5">
      <c r="A102" s="10">
        <v>93</v>
      </c>
      <c r="B102" s="10"/>
      <c r="C102" s="10" t="s">
        <v>218</v>
      </c>
      <c r="D102" s="21" t="s">
        <v>219</v>
      </c>
      <c r="E102" s="9">
        <v>8</v>
      </c>
      <c r="F102" s="9">
        <v>0</v>
      </c>
      <c r="G102" s="9">
        <v>0</v>
      </c>
      <c r="H102" s="9">
        <f t="shared" si="8"/>
        <v>8</v>
      </c>
      <c r="I102" s="8" t="s">
        <v>34</v>
      </c>
      <c r="J102" s="52">
        <v>9771.1299999999992</v>
      </c>
      <c r="K102" s="52">
        <f>$H102*J102</f>
        <v>78169.039999999994</v>
      </c>
      <c r="L102" s="51">
        <v>7830.38</v>
      </c>
      <c r="M102" s="52">
        <f t="shared" si="9"/>
        <v>62643.040000000001</v>
      </c>
      <c r="N102" s="23">
        <f t="shared" si="10"/>
        <v>0.80137916494816885</v>
      </c>
      <c r="O102" s="64">
        <f t="shared" si="11"/>
        <v>-15525.999999999993</v>
      </c>
      <c r="P102" s="52">
        <f>E102*$L102</f>
        <v>62643.040000000001</v>
      </c>
      <c r="Q102" s="52">
        <f>F102*$L102</f>
        <v>0</v>
      </c>
      <c r="R102" s="52">
        <f>G102*$L102</f>
        <v>0</v>
      </c>
      <c r="S102" s="51">
        <v>10000</v>
      </c>
      <c r="T102" s="51">
        <f>$H102*$S102</f>
        <v>80000</v>
      </c>
      <c r="U102" s="23">
        <f>L102/S102</f>
        <v>0.78303800000000001</v>
      </c>
      <c r="V102" s="64">
        <f t="shared" si="12"/>
        <v>-17356.96</v>
      </c>
      <c r="W102" s="52">
        <f t="shared" si="13"/>
        <v>80000</v>
      </c>
      <c r="X102" s="52">
        <f t="shared" si="14"/>
        <v>0</v>
      </c>
      <c r="Y102" s="52">
        <f t="shared" si="15"/>
        <v>0</v>
      </c>
    </row>
    <row r="103" spans="1:25" s="4" customFormat="1" ht="28.5">
      <c r="A103" s="10">
        <v>94</v>
      </c>
      <c r="B103" s="10"/>
      <c r="C103" s="10" t="s">
        <v>220</v>
      </c>
      <c r="D103" s="21" t="s">
        <v>221</v>
      </c>
      <c r="E103" s="9">
        <v>12</v>
      </c>
      <c r="F103" s="9">
        <v>0</v>
      </c>
      <c r="G103" s="9">
        <v>0</v>
      </c>
      <c r="H103" s="9">
        <f t="shared" si="8"/>
        <v>12</v>
      </c>
      <c r="I103" s="8" t="s">
        <v>34</v>
      </c>
      <c r="J103" s="52">
        <v>11466.6</v>
      </c>
      <c r="K103" s="52">
        <f>$H103*J103</f>
        <v>137599.20000000001</v>
      </c>
      <c r="L103" s="51">
        <v>9925.1299999999992</v>
      </c>
      <c r="M103" s="52">
        <f t="shared" si="9"/>
        <v>119101.56</v>
      </c>
      <c r="N103" s="23">
        <f t="shared" si="10"/>
        <v>0.86556869516683221</v>
      </c>
      <c r="O103" s="64">
        <f t="shared" si="11"/>
        <v>-18497.640000000014</v>
      </c>
      <c r="P103" s="52">
        <f>E103*$L103</f>
        <v>119101.56</v>
      </c>
      <c r="Q103" s="52">
        <f>F103*$L103</f>
        <v>0</v>
      </c>
      <c r="R103" s="52">
        <f>G103*$L103</f>
        <v>0</v>
      </c>
      <c r="S103" s="51">
        <v>12000</v>
      </c>
      <c r="T103" s="51">
        <f>$H103*$S103</f>
        <v>144000</v>
      </c>
      <c r="U103" s="23">
        <f>L103/S103</f>
        <v>0.82709416666666657</v>
      </c>
      <c r="V103" s="64">
        <f t="shared" si="12"/>
        <v>-24898.440000000002</v>
      </c>
      <c r="W103" s="52">
        <f t="shared" si="13"/>
        <v>144000</v>
      </c>
      <c r="X103" s="52">
        <f t="shared" si="14"/>
        <v>0</v>
      </c>
      <c r="Y103" s="52">
        <f t="shared" si="15"/>
        <v>0</v>
      </c>
    </row>
    <row r="104" spans="1:25" s="4" customFormat="1" ht="16.5">
      <c r="A104" s="10">
        <v>95</v>
      </c>
      <c r="B104" s="10"/>
      <c r="C104" s="10" t="s">
        <v>222</v>
      </c>
      <c r="D104" s="21" t="s">
        <v>223</v>
      </c>
      <c r="E104" s="9">
        <v>1</v>
      </c>
      <c r="F104" s="9">
        <v>0</v>
      </c>
      <c r="G104" s="9">
        <v>0</v>
      </c>
      <c r="H104" s="9">
        <f t="shared" si="8"/>
        <v>1</v>
      </c>
      <c r="I104" s="8" t="s">
        <v>34</v>
      </c>
      <c r="J104" s="52">
        <v>7473.65</v>
      </c>
      <c r="K104" s="52">
        <f>$H104*J104</f>
        <v>7473.65</v>
      </c>
      <c r="L104" s="51">
        <v>4089.75</v>
      </c>
      <c r="M104" s="52">
        <f t="shared" si="9"/>
        <v>4089.75</v>
      </c>
      <c r="N104" s="23">
        <f t="shared" si="10"/>
        <v>0.54722257531460539</v>
      </c>
      <c r="O104" s="64">
        <f t="shared" si="11"/>
        <v>-3383.8999999999996</v>
      </c>
      <c r="P104" s="52">
        <f>E104*$L104</f>
        <v>4089.75</v>
      </c>
      <c r="Q104" s="52">
        <f>F104*$L104</f>
        <v>0</v>
      </c>
      <c r="R104" s="52">
        <f>G104*$L104</f>
        <v>0</v>
      </c>
      <c r="S104" s="51">
        <v>6000</v>
      </c>
      <c r="T104" s="51">
        <f>$H104*$S104</f>
        <v>6000</v>
      </c>
      <c r="U104" s="23">
        <f>L104/S104</f>
        <v>0.68162500000000004</v>
      </c>
      <c r="V104" s="64">
        <f t="shared" si="12"/>
        <v>-1910.25</v>
      </c>
      <c r="W104" s="52">
        <f t="shared" si="13"/>
        <v>6000</v>
      </c>
      <c r="X104" s="52">
        <f t="shared" si="14"/>
        <v>0</v>
      </c>
      <c r="Y104" s="52">
        <f t="shared" si="15"/>
        <v>0</v>
      </c>
    </row>
    <row r="105" spans="1:25" s="4" customFormat="1" ht="16.5">
      <c r="A105" s="10">
        <v>96</v>
      </c>
      <c r="B105" s="10" t="s">
        <v>26</v>
      </c>
      <c r="C105" s="10" t="s">
        <v>224</v>
      </c>
      <c r="D105" s="21" t="s">
        <v>225</v>
      </c>
      <c r="E105" s="9">
        <v>0</v>
      </c>
      <c r="F105" s="9">
        <v>0</v>
      </c>
      <c r="G105" s="9">
        <v>8</v>
      </c>
      <c r="H105" s="9">
        <f t="shared" si="8"/>
        <v>8</v>
      </c>
      <c r="I105" s="8" t="s">
        <v>34</v>
      </c>
      <c r="J105" s="52">
        <v>3409.55</v>
      </c>
      <c r="K105" s="52">
        <f>$H105*J105</f>
        <v>27276.400000000001</v>
      </c>
      <c r="L105" s="51">
        <v>2793</v>
      </c>
      <c r="M105" s="52">
        <f t="shared" si="9"/>
        <v>22344</v>
      </c>
      <c r="N105" s="23">
        <f t="shared" si="10"/>
        <v>0.81916968514906652</v>
      </c>
      <c r="O105" s="64">
        <f t="shared" si="11"/>
        <v>-4932.4000000000015</v>
      </c>
      <c r="P105" s="52">
        <f>E105*$L105</f>
        <v>0</v>
      </c>
      <c r="Q105" s="52">
        <f>F105*$L105</f>
        <v>0</v>
      </c>
      <c r="R105" s="52">
        <f>G105*$L105</f>
        <v>22344</v>
      </c>
      <c r="S105" s="51">
        <v>4000</v>
      </c>
      <c r="T105" s="51">
        <f>$H105*$S105</f>
        <v>32000</v>
      </c>
      <c r="U105" s="23">
        <f>L105/S105</f>
        <v>0.69825000000000004</v>
      </c>
      <c r="V105" s="64">
        <f t="shared" si="12"/>
        <v>-9656</v>
      </c>
      <c r="W105" s="52">
        <f t="shared" si="13"/>
        <v>0</v>
      </c>
      <c r="X105" s="52">
        <f t="shared" si="14"/>
        <v>0</v>
      </c>
      <c r="Y105" s="52">
        <f t="shared" si="15"/>
        <v>32000</v>
      </c>
    </row>
    <row r="106" spans="1:25" s="4" customFormat="1" ht="16.5">
      <c r="A106" s="10">
        <v>97</v>
      </c>
      <c r="B106" s="10"/>
      <c r="C106" s="10" t="s">
        <v>226</v>
      </c>
      <c r="D106" s="21" t="s">
        <v>227</v>
      </c>
      <c r="E106" s="18">
        <v>0.54</v>
      </c>
      <c r="F106" s="18">
        <v>0.1</v>
      </c>
      <c r="G106" s="18">
        <v>0.36</v>
      </c>
      <c r="H106" s="9">
        <f t="shared" si="8"/>
        <v>1</v>
      </c>
      <c r="I106" s="8" t="s">
        <v>154</v>
      </c>
      <c r="J106" s="52">
        <v>38911.56</v>
      </c>
      <c r="K106" s="52">
        <f>$H106*J106</f>
        <v>38911.56</v>
      </c>
      <c r="L106" s="51">
        <v>37327.5</v>
      </c>
      <c r="M106" s="52">
        <f t="shared" si="9"/>
        <v>37327.5</v>
      </c>
      <c r="N106" s="23">
        <f t="shared" si="10"/>
        <v>0.95929076089470589</v>
      </c>
      <c r="O106" s="64">
        <f t="shared" si="11"/>
        <v>-1584.0599999999977</v>
      </c>
      <c r="P106" s="52">
        <f>E106*$L106</f>
        <v>20156.850000000002</v>
      </c>
      <c r="Q106" s="52">
        <f>F106*$L106</f>
        <v>3732.75</v>
      </c>
      <c r="R106" s="52">
        <f>G106*$L106</f>
        <v>13437.9</v>
      </c>
      <c r="S106" s="51">
        <v>70000</v>
      </c>
      <c r="T106" s="51">
        <f>$H106*$S106</f>
        <v>70000</v>
      </c>
      <c r="U106" s="23">
        <f>L106/S106</f>
        <v>0.53325</v>
      </c>
      <c r="V106" s="64">
        <f t="shared" si="12"/>
        <v>-32672.5</v>
      </c>
      <c r="W106" s="52">
        <f t="shared" si="13"/>
        <v>37800</v>
      </c>
      <c r="X106" s="52">
        <f t="shared" si="14"/>
        <v>7000</v>
      </c>
      <c r="Y106" s="52">
        <f t="shared" si="15"/>
        <v>25200</v>
      </c>
    </row>
    <row r="107" spans="1:25" s="4" customFormat="1" ht="16.5">
      <c r="A107" s="10">
        <v>98</v>
      </c>
      <c r="B107" s="10"/>
      <c r="C107" s="10" t="s">
        <v>228</v>
      </c>
      <c r="D107" s="21" t="s">
        <v>229</v>
      </c>
      <c r="E107" s="9">
        <v>26987</v>
      </c>
      <c r="F107" s="9">
        <v>0</v>
      </c>
      <c r="G107" s="9">
        <v>0</v>
      </c>
      <c r="H107" s="9">
        <f t="shared" si="8"/>
        <v>26987</v>
      </c>
      <c r="I107" s="8" t="s">
        <v>230</v>
      </c>
      <c r="J107" s="52">
        <v>25.84</v>
      </c>
      <c r="K107" s="52">
        <f>$H107*J107</f>
        <v>697344.08</v>
      </c>
      <c r="L107" s="51">
        <v>24.79</v>
      </c>
      <c r="M107" s="52">
        <f t="shared" si="9"/>
        <v>669007.73</v>
      </c>
      <c r="N107" s="23">
        <f t="shared" si="10"/>
        <v>0.95936532507739936</v>
      </c>
      <c r="O107" s="64">
        <f t="shared" si="11"/>
        <v>-28336.349999999977</v>
      </c>
      <c r="P107" s="52">
        <f>E107*$L107</f>
        <v>669007.73</v>
      </c>
      <c r="Q107" s="52">
        <f>F107*$L107</f>
        <v>0</v>
      </c>
      <c r="R107" s="52">
        <f>G107*$L107</f>
        <v>0</v>
      </c>
      <c r="S107" s="51">
        <v>25</v>
      </c>
      <c r="T107" s="51">
        <f>$H107*$S107</f>
        <v>674675</v>
      </c>
      <c r="U107" s="23">
        <f>L107/S107</f>
        <v>0.99159999999999993</v>
      </c>
      <c r="V107" s="64">
        <f t="shared" si="12"/>
        <v>-5667.2700000000186</v>
      </c>
      <c r="W107" s="52">
        <f t="shared" si="13"/>
        <v>674675</v>
      </c>
      <c r="X107" s="52">
        <f t="shared" si="14"/>
        <v>0</v>
      </c>
      <c r="Y107" s="52">
        <f t="shared" si="15"/>
        <v>0</v>
      </c>
    </row>
    <row r="108" spans="1:25" s="4" customFormat="1" ht="16.5">
      <c r="A108" s="10">
        <v>99</v>
      </c>
      <c r="B108" s="10"/>
      <c r="C108" s="10" t="s">
        <v>231</v>
      </c>
      <c r="D108" s="21" t="s">
        <v>232</v>
      </c>
      <c r="E108" s="9">
        <v>2</v>
      </c>
      <c r="F108" s="9">
        <v>0</v>
      </c>
      <c r="G108" s="9">
        <v>0</v>
      </c>
      <c r="H108" s="9">
        <f t="shared" si="8"/>
        <v>2</v>
      </c>
      <c r="I108" s="8" t="s">
        <v>37</v>
      </c>
      <c r="J108" s="52">
        <v>875.3</v>
      </c>
      <c r="K108" s="52">
        <f>$H108*J108</f>
        <v>1750.6</v>
      </c>
      <c r="L108" s="51">
        <v>9401.93</v>
      </c>
      <c r="M108" s="52">
        <f t="shared" si="9"/>
        <v>18803.86</v>
      </c>
      <c r="N108" s="23">
        <f t="shared" si="10"/>
        <v>10.741380098252028</v>
      </c>
      <c r="O108" s="64">
        <f t="shared" si="11"/>
        <v>17053.260000000002</v>
      </c>
      <c r="P108" s="52">
        <f>E108*$L108</f>
        <v>18803.86</v>
      </c>
      <c r="Q108" s="52">
        <f>F108*$L108</f>
        <v>0</v>
      </c>
      <c r="R108" s="52">
        <f>G108*$L108</f>
        <v>0</v>
      </c>
      <c r="S108" s="51">
        <v>3000</v>
      </c>
      <c r="T108" s="51">
        <f>$H108*$S108</f>
        <v>6000</v>
      </c>
      <c r="U108" s="23">
        <f>L108/S108</f>
        <v>3.1339766666666669</v>
      </c>
      <c r="V108" s="64">
        <f t="shared" si="12"/>
        <v>12803.86</v>
      </c>
      <c r="W108" s="52">
        <f t="shared" si="13"/>
        <v>6000</v>
      </c>
      <c r="X108" s="52">
        <f t="shared" si="14"/>
        <v>0</v>
      </c>
      <c r="Y108" s="52">
        <f t="shared" si="15"/>
        <v>0</v>
      </c>
    </row>
    <row r="109" spans="1:25" s="4" customFormat="1" ht="16.5">
      <c r="A109" s="10">
        <v>100</v>
      </c>
      <c r="B109" s="10" t="s">
        <v>26</v>
      </c>
      <c r="C109" s="10" t="s">
        <v>233</v>
      </c>
      <c r="D109" s="21" t="s">
        <v>234</v>
      </c>
      <c r="E109" s="18">
        <v>0.54</v>
      </c>
      <c r="F109" s="18">
        <v>0.1</v>
      </c>
      <c r="G109" s="18">
        <v>0.36</v>
      </c>
      <c r="H109" s="9">
        <f t="shared" si="8"/>
        <v>1</v>
      </c>
      <c r="I109" s="8" t="s">
        <v>154</v>
      </c>
      <c r="J109" s="52">
        <v>120401.46</v>
      </c>
      <c r="K109" s="52">
        <f>$H109*J109</f>
        <v>120401.46</v>
      </c>
      <c r="L109" s="51">
        <v>66712.78</v>
      </c>
      <c r="M109" s="52">
        <f t="shared" si="9"/>
        <v>66712.78</v>
      </c>
      <c r="N109" s="23">
        <f t="shared" si="10"/>
        <v>0.55408613815812524</v>
      </c>
      <c r="O109" s="64">
        <f t="shared" si="11"/>
        <v>-53688.680000000008</v>
      </c>
      <c r="P109" s="52">
        <f>E109*$L109</f>
        <v>36024.9012</v>
      </c>
      <c r="Q109" s="52">
        <f>F109*$L109</f>
        <v>6671.2780000000002</v>
      </c>
      <c r="R109" s="52">
        <f>G109*$L109</f>
        <v>24016.6008</v>
      </c>
      <c r="S109" s="51">
        <v>70000</v>
      </c>
      <c r="T109" s="51">
        <f>$H109*$S109</f>
        <v>70000</v>
      </c>
      <c r="U109" s="23">
        <f>L109/S109</f>
        <v>0.95303971428571432</v>
      </c>
      <c r="V109" s="64">
        <f t="shared" si="12"/>
        <v>-3287.2200000000012</v>
      </c>
      <c r="W109" s="52">
        <f t="shared" si="13"/>
        <v>37800</v>
      </c>
      <c r="X109" s="52">
        <f t="shared" si="14"/>
        <v>7000</v>
      </c>
      <c r="Y109" s="52">
        <f t="shared" si="15"/>
        <v>25200</v>
      </c>
    </row>
    <row r="110" spans="1:25" s="4" customFormat="1" ht="16.5">
      <c r="A110" s="10">
        <v>101</v>
      </c>
      <c r="B110" s="10"/>
      <c r="C110" s="10" t="s">
        <v>235</v>
      </c>
      <c r="D110" s="21" t="s">
        <v>236</v>
      </c>
      <c r="E110" s="18">
        <v>0.54</v>
      </c>
      <c r="F110" s="18">
        <v>0.1</v>
      </c>
      <c r="G110" s="18">
        <v>0.36</v>
      </c>
      <c r="H110" s="9">
        <f t="shared" si="8"/>
        <v>1</v>
      </c>
      <c r="I110" s="8" t="s">
        <v>154</v>
      </c>
      <c r="J110" s="52">
        <v>15050.18</v>
      </c>
      <c r="K110" s="52">
        <f>$H110*J110</f>
        <v>15050.18</v>
      </c>
      <c r="L110" s="51">
        <v>14437.5</v>
      </c>
      <c r="M110" s="52">
        <f t="shared" si="9"/>
        <v>14437.5</v>
      </c>
      <c r="N110" s="23">
        <f t="shared" si="10"/>
        <v>0.95929085233532085</v>
      </c>
      <c r="O110" s="64">
        <f t="shared" si="11"/>
        <v>-612.68000000000029</v>
      </c>
      <c r="P110" s="52">
        <f>E110*$L110</f>
        <v>7796.2500000000009</v>
      </c>
      <c r="Q110" s="52">
        <f>F110*$L110</f>
        <v>1443.75</v>
      </c>
      <c r="R110" s="52">
        <f>G110*$L110</f>
        <v>5197.5</v>
      </c>
      <c r="S110" s="51">
        <v>30000</v>
      </c>
      <c r="T110" s="51">
        <f>$H110*$S110</f>
        <v>30000</v>
      </c>
      <c r="U110" s="23">
        <f>L110/S110</f>
        <v>0.48125000000000001</v>
      </c>
      <c r="V110" s="64">
        <f t="shared" si="12"/>
        <v>-15562.5</v>
      </c>
      <c r="W110" s="52">
        <f t="shared" si="13"/>
        <v>16200.000000000002</v>
      </c>
      <c r="X110" s="52">
        <f t="shared" si="14"/>
        <v>3000</v>
      </c>
      <c r="Y110" s="52">
        <f t="shared" si="15"/>
        <v>10800</v>
      </c>
    </row>
    <row r="111" spans="1:25" s="4" customFormat="1" ht="16.5">
      <c r="A111" s="10">
        <v>102</v>
      </c>
      <c r="B111" s="10" t="s">
        <v>26</v>
      </c>
      <c r="C111" s="10" t="s">
        <v>237</v>
      </c>
      <c r="D111" s="21" t="s">
        <v>238</v>
      </c>
      <c r="E111" s="9">
        <v>0</v>
      </c>
      <c r="F111" s="9">
        <v>0</v>
      </c>
      <c r="G111" s="9">
        <v>12</v>
      </c>
      <c r="H111" s="9">
        <f t="shared" si="8"/>
        <v>12</v>
      </c>
      <c r="I111" s="8" t="s">
        <v>34</v>
      </c>
      <c r="J111" s="52">
        <v>12034.67</v>
      </c>
      <c r="K111" s="52">
        <f>$H111*J111</f>
        <v>144416.04</v>
      </c>
      <c r="L111" s="51">
        <v>11770.5</v>
      </c>
      <c r="M111" s="52">
        <f t="shared" si="9"/>
        <v>141246</v>
      </c>
      <c r="N111" s="23">
        <f t="shared" si="10"/>
        <v>0.97804925270073872</v>
      </c>
      <c r="O111" s="64">
        <f t="shared" si="11"/>
        <v>-3170.0400000000081</v>
      </c>
      <c r="P111" s="52">
        <f>E111*$L111</f>
        <v>0</v>
      </c>
      <c r="Q111" s="52">
        <f>F111*$L111</f>
        <v>0</v>
      </c>
      <c r="R111" s="52">
        <f>G111*$L111</f>
        <v>141246</v>
      </c>
      <c r="S111" s="51">
        <v>7500</v>
      </c>
      <c r="T111" s="51">
        <f>$H111*$S111</f>
        <v>90000</v>
      </c>
      <c r="U111" s="23">
        <f>L111/S111</f>
        <v>1.5693999999999999</v>
      </c>
      <c r="V111" s="64">
        <f t="shared" si="12"/>
        <v>51246</v>
      </c>
      <c r="W111" s="52">
        <f t="shared" si="13"/>
        <v>0</v>
      </c>
      <c r="X111" s="52">
        <f t="shared" si="14"/>
        <v>0</v>
      </c>
      <c r="Y111" s="52">
        <f t="shared" si="15"/>
        <v>90000</v>
      </c>
    </row>
    <row r="112" spans="1:25" ht="16.5">
      <c r="A112" s="10">
        <v>103</v>
      </c>
      <c r="B112" s="10" t="s">
        <v>26</v>
      </c>
      <c r="C112" s="10" t="s">
        <v>239</v>
      </c>
      <c r="D112" s="21" t="s">
        <v>240</v>
      </c>
      <c r="E112" s="9">
        <v>0</v>
      </c>
      <c r="F112" s="9">
        <v>3</v>
      </c>
      <c r="G112" s="9">
        <v>0</v>
      </c>
      <c r="H112" s="9">
        <f t="shared" si="8"/>
        <v>3</v>
      </c>
      <c r="I112" s="8" t="s">
        <v>34</v>
      </c>
      <c r="J112" s="52">
        <v>5472.79</v>
      </c>
      <c r="K112" s="52">
        <f>$H112*J112</f>
        <v>16418.37</v>
      </c>
      <c r="L112" s="51">
        <v>5250</v>
      </c>
      <c r="M112" s="52">
        <f t="shared" si="9"/>
        <v>15750</v>
      </c>
      <c r="N112" s="23">
        <f t="shared" si="10"/>
        <v>0.9592913303817614</v>
      </c>
      <c r="O112" s="64">
        <f t="shared" si="11"/>
        <v>-668.36999999999898</v>
      </c>
      <c r="P112" s="52">
        <f>E112*$L112</f>
        <v>0</v>
      </c>
      <c r="Q112" s="52">
        <f>F112*$L112</f>
        <v>15750</v>
      </c>
      <c r="R112" s="52">
        <f>G112*$L112</f>
        <v>0</v>
      </c>
      <c r="S112" s="51">
        <v>840</v>
      </c>
      <c r="T112" s="51">
        <f>$H112*$S112</f>
        <v>2520</v>
      </c>
      <c r="U112" s="23">
        <f>L112/S112</f>
        <v>6.25</v>
      </c>
      <c r="V112" s="64">
        <f t="shared" si="12"/>
        <v>13230</v>
      </c>
      <c r="W112" s="52">
        <f t="shared" si="13"/>
        <v>0</v>
      </c>
      <c r="X112" s="52">
        <f t="shared" si="14"/>
        <v>2520</v>
      </c>
      <c r="Y112" s="52">
        <f t="shared" si="15"/>
        <v>0</v>
      </c>
    </row>
    <row r="113" spans="1:25" ht="16.5">
      <c r="A113" s="10">
        <v>104</v>
      </c>
      <c r="B113" s="10"/>
      <c r="C113" s="10" t="s">
        <v>241</v>
      </c>
      <c r="D113" s="21" t="s">
        <v>242</v>
      </c>
      <c r="E113" s="9">
        <v>51</v>
      </c>
      <c r="F113" s="9">
        <v>0</v>
      </c>
      <c r="G113" s="9">
        <v>0</v>
      </c>
      <c r="H113" s="9">
        <f t="shared" si="8"/>
        <v>51</v>
      </c>
      <c r="I113" s="8" t="s">
        <v>98</v>
      </c>
      <c r="J113" s="52">
        <v>154.88</v>
      </c>
      <c r="K113" s="52">
        <f>$H113*J113</f>
        <v>7898.88</v>
      </c>
      <c r="L113" s="51">
        <v>245.39</v>
      </c>
      <c r="M113" s="52">
        <f t="shared" si="9"/>
        <v>12514.89</v>
      </c>
      <c r="N113" s="23">
        <f t="shared" si="10"/>
        <v>1.5843879132231404</v>
      </c>
      <c r="O113" s="64">
        <f t="shared" si="11"/>
        <v>4616.0099999999993</v>
      </c>
      <c r="P113" s="52">
        <f>E113*$L113</f>
        <v>12514.89</v>
      </c>
      <c r="Q113" s="52">
        <f>F113*$L113</f>
        <v>0</v>
      </c>
      <c r="R113" s="52">
        <f>G113*$L113</f>
        <v>0</v>
      </c>
      <c r="S113" s="51">
        <v>118</v>
      </c>
      <c r="T113" s="51">
        <f>$H113*$S113</f>
        <v>6018</v>
      </c>
      <c r="U113" s="23">
        <f>L113/S113</f>
        <v>2.0795762711864407</v>
      </c>
      <c r="V113" s="64">
        <f t="shared" si="12"/>
        <v>6496.8899999999994</v>
      </c>
      <c r="W113" s="52">
        <f t="shared" si="13"/>
        <v>6018</v>
      </c>
      <c r="X113" s="52">
        <f t="shared" si="14"/>
        <v>0</v>
      </c>
      <c r="Y113" s="52">
        <f t="shared" si="15"/>
        <v>0</v>
      </c>
    </row>
    <row r="114" spans="1:25" ht="16.5">
      <c r="A114" s="10">
        <v>105</v>
      </c>
      <c r="B114" s="10"/>
      <c r="C114" s="10" t="s">
        <v>243</v>
      </c>
      <c r="D114" s="21" t="s">
        <v>244</v>
      </c>
      <c r="E114" s="9">
        <v>26</v>
      </c>
      <c r="F114" s="9">
        <v>0</v>
      </c>
      <c r="G114" s="9">
        <v>0</v>
      </c>
      <c r="H114" s="9">
        <f t="shared" si="8"/>
        <v>26</v>
      </c>
      <c r="I114" s="8" t="s">
        <v>98</v>
      </c>
      <c r="J114" s="52">
        <v>240.8</v>
      </c>
      <c r="K114" s="52">
        <f>$H114*J114</f>
        <v>6260.8</v>
      </c>
      <c r="L114" s="51">
        <v>319.2</v>
      </c>
      <c r="M114" s="52">
        <f t="shared" si="9"/>
        <v>8299.1999999999989</v>
      </c>
      <c r="N114" s="23">
        <f t="shared" si="10"/>
        <v>1.3255813953488371</v>
      </c>
      <c r="O114" s="64">
        <f t="shared" si="11"/>
        <v>2038.3999999999987</v>
      </c>
      <c r="P114" s="52">
        <f>E114*$L114</f>
        <v>8299.1999999999989</v>
      </c>
      <c r="Q114" s="52">
        <f>F114*$L114</f>
        <v>0</v>
      </c>
      <c r="R114" s="52">
        <f>G114*$L114</f>
        <v>0</v>
      </c>
      <c r="S114" s="51">
        <v>122</v>
      </c>
      <c r="T114" s="51">
        <f>$H114*$S114</f>
        <v>3172</v>
      </c>
      <c r="U114" s="23">
        <f>L114/S114</f>
        <v>2.6163934426229507</v>
      </c>
      <c r="V114" s="64">
        <f t="shared" si="12"/>
        <v>5127.1999999999989</v>
      </c>
      <c r="W114" s="52">
        <f t="shared" si="13"/>
        <v>3172</v>
      </c>
      <c r="X114" s="52">
        <f t="shared" si="14"/>
        <v>0</v>
      </c>
      <c r="Y114" s="52">
        <f t="shared" si="15"/>
        <v>0</v>
      </c>
    </row>
    <row r="115" spans="1:25" ht="16.5">
      <c r="A115" s="10">
        <v>106</v>
      </c>
      <c r="B115" s="10"/>
      <c r="C115" s="10" t="s">
        <v>245</v>
      </c>
      <c r="D115" s="21" t="s">
        <v>246</v>
      </c>
      <c r="E115" s="9">
        <v>15</v>
      </c>
      <c r="F115" s="9">
        <v>0</v>
      </c>
      <c r="G115" s="9">
        <v>0</v>
      </c>
      <c r="H115" s="9">
        <f t="shared" si="8"/>
        <v>15</v>
      </c>
      <c r="I115" s="8" t="s">
        <v>98</v>
      </c>
      <c r="J115" s="52">
        <v>273.64</v>
      </c>
      <c r="K115" s="52">
        <f>$H115*J115</f>
        <v>4104.5999999999995</v>
      </c>
      <c r="L115" s="51">
        <v>334.16</v>
      </c>
      <c r="M115" s="52">
        <f t="shared" si="9"/>
        <v>5012.4000000000005</v>
      </c>
      <c r="N115" s="23">
        <f t="shared" si="10"/>
        <v>1.2211664961262976</v>
      </c>
      <c r="O115" s="64">
        <f t="shared" si="11"/>
        <v>907.80000000000109</v>
      </c>
      <c r="P115" s="52">
        <f>E115*$L115</f>
        <v>5012.4000000000005</v>
      </c>
      <c r="Q115" s="52">
        <f>F115*$L115</f>
        <v>0</v>
      </c>
      <c r="R115" s="52">
        <f>G115*$L115</f>
        <v>0</v>
      </c>
      <c r="S115" s="51">
        <v>130</v>
      </c>
      <c r="T115" s="51">
        <f>$H115*$S115</f>
        <v>1950</v>
      </c>
      <c r="U115" s="23">
        <f>L115/S115</f>
        <v>2.5704615384615388</v>
      </c>
      <c r="V115" s="64">
        <f t="shared" si="12"/>
        <v>3062.4000000000005</v>
      </c>
      <c r="W115" s="52">
        <f t="shared" si="13"/>
        <v>1950</v>
      </c>
      <c r="X115" s="52">
        <f t="shared" si="14"/>
        <v>0</v>
      </c>
      <c r="Y115" s="52">
        <f t="shared" si="15"/>
        <v>0</v>
      </c>
    </row>
    <row r="116" spans="1:25" ht="16.5">
      <c r="A116" s="10">
        <v>107</v>
      </c>
      <c r="B116" s="10"/>
      <c r="C116" s="10" t="s">
        <v>247</v>
      </c>
      <c r="D116" s="21" t="s">
        <v>248</v>
      </c>
      <c r="E116" s="9">
        <v>15</v>
      </c>
      <c r="F116" s="9">
        <v>0</v>
      </c>
      <c r="G116" s="9">
        <v>0</v>
      </c>
      <c r="H116" s="9">
        <f t="shared" si="8"/>
        <v>15</v>
      </c>
      <c r="I116" s="8" t="s">
        <v>98</v>
      </c>
      <c r="J116" s="52">
        <v>349.16</v>
      </c>
      <c r="K116" s="52">
        <f>$H116*J116</f>
        <v>5237.4000000000005</v>
      </c>
      <c r="L116" s="51">
        <v>360.1</v>
      </c>
      <c r="M116" s="52">
        <f t="shared" si="9"/>
        <v>5401.5</v>
      </c>
      <c r="N116" s="23">
        <f t="shared" si="10"/>
        <v>1.0313323404742811</v>
      </c>
      <c r="O116" s="64">
        <f t="shared" si="11"/>
        <v>164.09999999999945</v>
      </c>
      <c r="P116" s="52">
        <f>E116*$L116</f>
        <v>5401.5</v>
      </c>
      <c r="Q116" s="52">
        <f>F116*$L116</f>
        <v>0</v>
      </c>
      <c r="R116" s="52">
        <f>G116*$L116</f>
        <v>0</v>
      </c>
      <c r="S116" s="51">
        <v>165</v>
      </c>
      <c r="T116" s="51">
        <f>$H116*$S116</f>
        <v>2475</v>
      </c>
      <c r="U116" s="23">
        <f>L116/S116</f>
        <v>2.1824242424242426</v>
      </c>
      <c r="V116" s="64">
        <f t="shared" si="12"/>
        <v>2926.5</v>
      </c>
      <c r="W116" s="52">
        <f t="shared" si="13"/>
        <v>2475</v>
      </c>
      <c r="X116" s="52">
        <f t="shared" si="14"/>
        <v>0</v>
      </c>
      <c r="Y116" s="52">
        <f t="shared" si="15"/>
        <v>0</v>
      </c>
    </row>
    <row r="117" spans="1:25" ht="16.5">
      <c r="A117" s="10">
        <v>108</v>
      </c>
      <c r="B117" s="10"/>
      <c r="C117" s="10" t="s">
        <v>249</v>
      </c>
      <c r="D117" s="21" t="s">
        <v>250</v>
      </c>
      <c r="E117" s="9">
        <v>270</v>
      </c>
      <c r="F117" s="9">
        <v>50</v>
      </c>
      <c r="G117" s="9">
        <v>180</v>
      </c>
      <c r="H117" s="9">
        <f t="shared" si="8"/>
        <v>500</v>
      </c>
      <c r="I117" s="8" t="s">
        <v>251</v>
      </c>
      <c r="J117" s="52">
        <v>15</v>
      </c>
      <c r="K117" s="52">
        <f>$H117*J117</f>
        <v>7500</v>
      </c>
      <c r="L117" s="51">
        <v>15</v>
      </c>
      <c r="M117" s="52">
        <f t="shared" si="9"/>
        <v>7500</v>
      </c>
      <c r="N117" s="23">
        <f t="shared" si="10"/>
        <v>1</v>
      </c>
      <c r="O117" s="64">
        <f t="shared" si="11"/>
        <v>0</v>
      </c>
      <c r="P117" s="52">
        <f>E117*$L117</f>
        <v>4050</v>
      </c>
      <c r="Q117" s="52">
        <f>F117*$L117</f>
        <v>750</v>
      </c>
      <c r="R117" s="52">
        <f>G117*$L117</f>
        <v>2700</v>
      </c>
      <c r="S117" s="51">
        <v>15</v>
      </c>
      <c r="T117" s="51">
        <f>$H117*$S117</f>
        <v>7500</v>
      </c>
      <c r="U117" s="23">
        <f>L117/S117</f>
        <v>1</v>
      </c>
      <c r="V117" s="64">
        <f t="shared" si="12"/>
        <v>0</v>
      </c>
      <c r="W117" s="52">
        <f t="shared" si="13"/>
        <v>4050</v>
      </c>
      <c r="X117" s="52">
        <f t="shared" si="14"/>
        <v>750</v>
      </c>
      <c r="Y117" s="52">
        <f t="shared" si="15"/>
        <v>2700</v>
      </c>
    </row>
    <row r="118" spans="1:25" ht="16.5">
      <c r="C118" s="6"/>
      <c r="D118" s="5"/>
      <c r="E118" s="5"/>
      <c r="F118" s="5"/>
      <c r="G118" s="5"/>
      <c r="H118" s="4"/>
      <c r="I118" s="3"/>
      <c r="J118" s="7" t="s">
        <v>252</v>
      </c>
      <c r="K118" s="60">
        <f>SUM(K10:K117)</f>
        <v>10497591.269999998</v>
      </c>
      <c r="L118" s="7"/>
      <c r="M118" s="60">
        <f>SUM(M10:M117)</f>
        <v>9199121.5699999984</v>
      </c>
      <c r="N118" s="59">
        <f>M118/K118</f>
        <v>0.87630784371356085</v>
      </c>
      <c r="O118" s="64">
        <f t="shared" si="11"/>
        <v>-1298469.6999999993</v>
      </c>
      <c r="P118" s="53">
        <f t="shared" ref="P118:R118" si="16">SUM(P10:P117)</f>
        <v>6354045.7434570296</v>
      </c>
      <c r="Q118" s="53">
        <f t="shared" si="16"/>
        <v>711515.31459010427</v>
      </c>
      <c r="R118" s="53">
        <f t="shared" si="16"/>
        <v>2133560.5119528645</v>
      </c>
      <c r="S118" s="7"/>
      <c r="T118" s="60">
        <f>SUM(T10:T117)</f>
        <v>8430669.0500000007</v>
      </c>
      <c r="U118" s="54">
        <f>M118/T118</f>
        <v>1.0911496484374508</v>
      </c>
      <c r="V118" s="64">
        <f t="shared" si="12"/>
        <v>768452.51999999769</v>
      </c>
      <c r="W118" s="60">
        <f t="shared" ref="W118:Y118" si="17">SUM(W10:W117)</f>
        <v>5960966.897014875</v>
      </c>
      <c r="X118" s="60">
        <f t="shared" si="17"/>
        <v>573776.26350547664</v>
      </c>
      <c r="Y118" s="60">
        <f t="shared" si="17"/>
        <v>1895925.8894796483</v>
      </c>
    </row>
    <row r="119" spans="1:25">
      <c r="C119" s="6"/>
      <c r="D119" s="5"/>
      <c r="E119" s="5"/>
      <c r="F119" s="5"/>
      <c r="G119" s="5"/>
      <c r="H119" s="4"/>
      <c r="I119" s="3"/>
      <c r="J119" s="3"/>
      <c r="L119" s="3"/>
      <c r="S119" s="3"/>
    </row>
    <row r="120" spans="1:25">
      <c r="C120" s="6"/>
      <c r="D120" s="5"/>
      <c r="E120" s="5"/>
      <c r="F120" s="5"/>
      <c r="G120" s="5"/>
      <c r="H120" s="4"/>
      <c r="I120" s="3"/>
      <c r="J120" s="3"/>
      <c r="L120" s="3"/>
      <c r="P120" s="61">
        <f>P118*1.05</f>
        <v>6671748.0306298817</v>
      </c>
      <c r="Q120" s="61">
        <f>Q118*1.05</f>
        <v>747091.08031960949</v>
      </c>
      <c r="R120" s="61">
        <f>R118*1.05</f>
        <v>2240238.5375505076</v>
      </c>
      <c r="S120" s="3"/>
      <c r="W120" s="61"/>
      <c r="X120" s="61"/>
      <c r="Y120" s="61"/>
    </row>
    <row r="121" spans="1:25">
      <c r="C121" s="6"/>
      <c r="D121" s="5"/>
      <c r="E121" s="5"/>
      <c r="F121" s="5"/>
      <c r="G121" s="5"/>
      <c r="H121" s="4"/>
      <c r="I121" s="3"/>
      <c r="J121" s="3"/>
      <c r="L121" s="3"/>
      <c r="S121" s="3"/>
    </row>
    <row r="122" spans="1:25">
      <c r="C122" s="6"/>
      <c r="D122" s="5"/>
      <c r="E122" s="5"/>
      <c r="F122" s="5"/>
      <c r="G122" s="5"/>
      <c r="H122" s="4"/>
      <c r="I122" s="3"/>
      <c r="J122" s="3"/>
      <c r="L122" s="3"/>
      <c r="P122" s="62">
        <f>P118+Q118</f>
        <v>7065561.0580471335</v>
      </c>
      <c r="S122" s="3"/>
      <c r="T122" s="61"/>
    </row>
    <row r="123" spans="1:25">
      <c r="C123" s="6"/>
      <c r="D123" s="5" t="s">
        <v>253</v>
      </c>
      <c r="E123" s="5"/>
      <c r="F123" s="5"/>
      <c r="G123" s="5"/>
      <c r="H123" s="4"/>
      <c r="I123" s="3"/>
      <c r="J123" s="3"/>
      <c r="L123" s="3"/>
      <c r="S123" s="3"/>
    </row>
    <row r="124" spans="1:25">
      <c r="C124" s="6"/>
      <c r="D124" s="5"/>
      <c r="E124" s="5"/>
      <c r="F124" s="5"/>
      <c r="G124" s="5"/>
      <c r="H124" s="4"/>
      <c r="I124" s="3"/>
      <c r="J124" s="3"/>
      <c r="L124" s="3"/>
      <c r="N124" t="s">
        <v>254</v>
      </c>
      <c r="P124" s="63">
        <f>7000000-600000</f>
        <v>6400000</v>
      </c>
      <c r="Q124" s="63">
        <v>600000</v>
      </c>
      <c r="S124" s="3"/>
    </row>
    <row r="125" spans="1:25">
      <c r="C125" s="6"/>
      <c r="D125" s="5"/>
      <c r="E125" s="5"/>
      <c r="F125" s="5"/>
      <c r="G125" s="5"/>
      <c r="H125" s="4"/>
      <c r="I125" s="3"/>
      <c r="J125" s="3"/>
      <c r="L125" s="3"/>
      <c r="N125" t="s">
        <v>255</v>
      </c>
      <c r="P125" s="63">
        <v>300000</v>
      </c>
      <c r="Q125" s="63">
        <v>150000</v>
      </c>
      <c r="S125" s="3"/>
    </row>
    <row r="126" spans="1:25">
      <c r="C126" s="6"/>
      <c r="D126" s="5"/>
      <c r="E126" s="5"/>
      <c r="F126" s="5"/>
      <c r="G126" s="5"/>
      <c r="H126" s="4"/>
      <c r="I126" s="3"/>
      <c r="J126" s="3"/>
      <c r="L126" s="3"/>
      <c r="S126" s="3"/>
    </row>
    <row r="127" spans="1:25">
      <c r="C127" s="6"/>
      <c r="D127" s="5"/>
      <c r="E127" s="5"/>
      <c r="F127" s="5"/>
      <c r="G127" s="5"/>
      <c r="H127" s="4"/>
      <c r="I127" s="3"/>
      <c r="J127" s="3"/>
      <c r="L127" s="3"/>
      <c r="S127" s="3"/>
    </row>
  </sheetData>
  <mergeCells count="29">
    <mergeCell ref="A7:A9"/>
    <mergeCell ref="B7:B9"/>
    <mergeCell ref="C7:C9"/>
    <mergeCell ref="D7:D9"/>
    <mergeCell ref="I7:I9"/>
    <mergeCell ref="H8:H9"/>
    <mergeCell ref="E7:H7"/>
    <mergeCell ref="E8:E9"/>
    <mergeCell ref="F8:F9"/>
    <mergeCell ref="G8:G9"/>
    <mergeCell ref="L8:L9"/>
    <mergeCell ref="M8:M9"/>
    <mergeCell ref="J8:J9"/>
    <mergeCell ref="K8:K9"/>
    <mergeCell ref="S7:T7"/>
    <mergeCell ref="L7:M7"/>
    <mergeCell ref="J7:K7"/>
    <mergeCell ref="W7:Y7"/>
    <mergeCell ref="W8:W9"/>
    <mergeCell ref="X8:X9"/>
    <mergeCell ref="Y8:Y9"/>
    <mergeCell ref="U7:V8"/>
    <mergeCell ref="N7:O8"/>
    <mergeCell ref="S8:S9"/>
    <mergeCell ref="T8:T9"/>
    <mergeCell ref="P8:P9"/>
    <mergeCell ref="Q8:Q9"/>
    <mergeCell ref="R8:R9"/>
    <mergeCell ref="P7:R7"/>
  </mergeCells>
  <conditionalFormatting sqref="N10:O11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0:O118">
    <cfRule type="colorScale" priority="7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10:O118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0:O118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N10:O11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:O118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U10:V118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  <pageSetup scale="60" fitToHeight="0" orientation="landscape" verticalDpi="1200" r:id="rId1"/>
  <headerFooter>
    <oddFooter>&amp;L&amp;D&amp;R&amp;P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130E6-4771-43B3-9081-73E624149DDA}">
  <dimension ref="A1:S127"/>
  <sheetViews>
    <sheetView zoomScaleNormal="100" workbookViewId="0">
      <selection activeCell="D1" sqref="D1:D1048576"/>
    </sheetView>
  </sheetViews>
  <sheetFormatPr defaultRowHeight="15"/>
  <cols>
    <col min="2" max="2" width="12.7109375" style="4" customWidth="1"/>
    <col min="3" max="3" width="11" style="24" bestFit="1" customWidth="1"/>
    <col min="4" max="4" width="90.28515625" style="2" customWidth="1"/>
    <col min="5" max="6" width="10.7109375" style="2" hidden="1" customWidth="1"/>
    <col min="7" max="7" width="12.85546875" style="2" customWidth="1"/>
    <col min="8" max="8" width="11.7109375" hidden="1" customWidth="1"/>
    <col min="9" max="9" width="10.7109375" style="1" customWidth="1"/>
    <col min="10" max="10" width="11.7109375" style="1" hidden="1" customWidth="1"/>
    <col min="11" max="11" width="11.7109375" hidden="1" customWidth="1"/>
    <col min="12" max="12" width="11.7109375" style="1" hidden="1" customWidth="1"/>
    <col min="13" max="13" width="14.7109375" hidden="1" customWidth="1"/>
    <col min="14" max="14" width="13.7109375" style="1" customWidth="1"/>
    <col min="15" max="16" width="14.7109375" hidden="1" customWidth="1"/>
    <col min="17" max="18" width="11.7109375" hidden="1" customWidth="1"/>
    <col min="19" max="19" width="13.140625" customWidth="1"/>
  </cols>
  <sheetData>
    <row r="1" spans="1:19">
      <c r="D1" s="25"/>
      <c r="E1" s="25"/>
      <c r="F1" s="25"/>
      <c r="G1" s="25"/>
      <c r="H1" s="24"/>
      <c r="I1" s="24"/>
      <c r="J1" s="24"/>
      <c r="L1" s="24"/>
      <c r="N1" s="24"/>
    </row>
    <row r="2" spans="1:19" ht="20.25">
      <c r="B2" s="26" t="s">
        <v>0</v>
      </c>
      <c r="H2" s="24"/>
      <c r="I2" s="24"/>
      <c r="J2" s="24"/>
      <c r="L2" s="24"/>
      <c r="N2" s="24"/>
    </row>
    <row r="3" spans="1:19" ht="18">
      <c r="B3" s="27" t="s">
        <v>256</v>
      </c>
      <c r="H3" s="24"/>
      <c r="I3" s="24"/>
      <c r="J3" s="24"/>
      <c r="L3" s="24"/>
      <c r="N3" s="24"/>
    </row>
    <row r="4" spans="1:19">
      <c r="C4" s="28" t="s">
        <v>2</v>
      </c>
      <c r="D4" s="29" t="s">
        <v>3</v>
      </c>
      <c r="E4" s="29"/>
      <c r="F4" s="29"/>
      <c r="G4" s="29"/>
      <c r="H4" s="24"/>
      <c r="I4" s="24"/>
      <c r="J4" s="24"/>
      <c r="L4" s="24"/>
      <c r="N4" s="24"/>
    </row>
    <row r="5" spans="1:19" ht="18">
      <c r="C5" s="28" t="s">
        <v>4</v>
      </c>
      <c r="D5" s="30">
        <v>45589</v>
      </c>
      <c r="E5" s="30"/>
      <c r="F5" s="30"/>
      <c r="G5" s="30"/>
      <c r="H5" s="84"/>
      <c r="I5" s="84"/>
      <c r="J5" s="84"/>
      <c r="K5" s="84"/>
      <c r="L5"/>
      <c r="N5"/>
    </row>
    <row r="6" spans="1:19" hidden="1">
      <c r="C6" s="28" t="s">
        <v>5</v>
      </c>
      <c r="D6" s="30">
        <v>45582</v>
      </c>
      <c r="E6" s="30"/>
      <c r="F6" s="30"/>
      <c r="G6" s="30"/>
      <c r="H6" s="24"/>
      <c r="I6" s="24"/>
      <c r="J6" s="24"/>
      <c r="L6" s="24"/>
      <c r="N6" s="24"/>
    </row>
    <row r="7" spans="1:19" ht="15" customHeight="1">
      <c r="A7" s="85" t="s">
        <v>6</v>
      </c>
      <c r="B7" s="85" t="s">
        <v>7</v>
      </c>
      <c r="C7" s="85" t="s">
        <v>8</v>
      </c>
      <c r="D7" s="88" t="s">
        <v>9</v>
      </c>
      <c r="E7" s="91" t="s">
        <v>257</v>
      </c>
      <c r="F7" s="91"/>
      <c r="G7" s="91"/>
      <c r="H7" s="91"/>
      <c r="I7" s="88" t="s">
        <v>11</v>
      </c>
      <c r="J7" s="92" t="s">
        <v>16</v>
      </c>
      <c r="K7" s="93"/>
      <c r="L7" s="92" t="s">
        <v>12</v>
      </c>
      <c r="M7" s="93"/>
      <c r="N7" s="96" t="s">
        <v>13</v>
      </c>
      <c r="O7" s="97"/>
      <c r="P7" s="98" t="s">
        <v>17</v>
      </c>
      <c r="Q7" s="99" t="s">
        <v>258</v>
      </c>
      <c r="R7" s="100"/>
      <c r="S7" s="101"/>
    </row>
    <row r="8" spans="1:19" ht="15" customHeight="1">
      <c r="A8" s="86"/>
      <c r="B8" s="86"/>
      <c r="C8" s="86"/>
      <c r="D8" s="89"/>
      <c r="E8" s="94" t="s">
        <v>19</v>
      </c>
      <c r="F8" s="94" t="s">
        <v>20</v>
      </c>
      <c r="G8" s="94" t="s">
        <v>21</v>
      </c>
      <c r="H8" s="86" t="s">
        <v>22</v>
      </c>
      <c r="I8" s="89"/>
      <c r="J8" s="85" t="s">
        <v>23</v>
      </c>
      <c r="K8" s="85" t="s">
        <v>22</v>
      </c>
      <c r="L8" s="85" t="s">
        <v>23</v>
      </c>
      <c r="M8" s="85" t="s">
        <v>22</v>
      </c>
      <c r="N8" s="85" t="s">
        <v>23</v>
      </c>
      <c r="O8" s="85" t="s">
        <v>22</v>
      </c>
      <c r="P8" s="86"/>
      <c r="Q8" s="94" t="s">
        <v>19</v>
      </c>
      <c r="R8" s="94" t="s">
        <v>20</v>
      </c>
      <c r="S8" s="94" t="s">
        <v>21</v>
      </c>
    </row>
    <row r="9" spans="1:19">
      <c r="A9" s="87"/>
      <c r="B9" s="87"/>
      <c r="C9" s="87"/>
      <c r="D9" s="90"/>
      <c r="E9" s="95"/>
      <c r="F9" s="95"/>
      <c r="G9" s="95"/>
      <c r="H9" s="87"/>
      <c r="I9" s="90"/>
      <c r="J9" s="87"/>
      <c r="K9" s="87"/>
      <c r="L9" s="87"/>
      <c r="M9" s="87"/>
      <c r="N9" s="87"/>
      <c r="O9" s="87"/>
      <c r="P9" s="87"/>
      <c r="Q9" s="95"/>
      <c r="R9" s="95"/>
      <c r="S9" s="95"/>
    </row>
    <row r="10" spans="1:19" s="4" customFormat="1" ht="16.5" hidden="1" customHeight="1">
      <c r="A10" s="31">
        <v>1</v>
      </c>
      <c r="B10" s="48" t="s">
        <v>26</v>
      </c>
      <c r="C10" s="49" t="s">
        <v>27</v>
      </c>
      <c r="D10" s="32" t="s">
        <v>28</v>
      </c>
      <c r="E10" s="33">
        <v>85</v>
      </c>
      <c r="F10" s="33">
        <v>0</v>
      </c>
      <c r="G10" s="33">
        <v>0</v>
      </c>
      <c r="H10" s="33">
        <f>SUM(E10:G10)</f>
        <v>85</v>
      </c>
      <c r="I10" s="34" t="s">
        <v>29</v>
      </c>
      <c r="J10" s="35">
        <v>100</v>
      </c>
      <c r="K10" s="35">
        <f>$H10*$J10</f>
        <v>8500</v>
      </c>
      <c r="L10" s="35">
        <v>75.52</v>
      </c>
      <c r="M10" s="35">
        <f>$H10*L10</f>
        <v>6419.2</v>
      </c>
      <c r="N10" s="35">
        <v>78.75</v>
      </c>
      <c r="O10" s="35">
        <f>$H10*N10</f>
        <v>6693.75</v>
      </c>
      <c r="P10" s="36">
        <f>N10/J10</f>
        <v>0.78749999999999998</v>
      </c>
      <c r="Q10" s="37">
        <f>E10*$N10</f>
        <v>6693.75</v>
      </c>
      <c r="R10" s="37">
        <f>F10*$N10</f>
        <v>0</v>
      </c>
      <c r="S10" s="37">
        <f>G10*$N10</f>
        <v>0</v>
      </c>
    </row>
    <row r="11" spans="1:19" s="4" customFormat="1" ht="16.5" hidden="1">
      <c r="A11" s="31">
        <v>2</v>
      </c>
      <c r="B11" s="48" t="s">
        <v>26</v>
      </c>
      <c r="C11" s="48" t="s">
        <v>30</v>
      </c>
      <c r="D11" s="38" t="s">
        <v>31</v>
      </c>
      <c r="E11" s="39">
        <v>598</v>
      </c>
      <c r="F11" s="39">
        <v>0</v>
      </c>
      <c r="G11" s="39">
        <v>0</v>
      </c>
      <c r="H11" s="39">
        <f>SUM(E11:G11)</f>
        <v>598</v>
      </c>
      <c r="I11" s="40" t="s">
        <v>29</v>
      </c>
      <c r="J11" s="41">
        <v>60</v>
      </c>
      <c r="K11" s="41">
        <f>$H11*$J11</f>
        <v>35880</v>
      </c>
      <c r="L11" s="35">
        <v>107.27</v>
      </c>
      <c r="M11" s="35">
        <f>$H11*L11</f>
        <v>64147.46</v>
      </c>
      <c r="N11" s="41">
        <v>78.75</v>
      </c>
      <c r="O11" s="35">
        <f>$H11*N11</f>
        <v>47092.5</v>
      </c>
      <c r="P11" s="35"/>
      <c r="Q11" s="37">
        <f>E11*$N11</f>
        <v>47092.5</v>
      </c>
      <c r="R11" s="37">
        <f>F11*$N11</f>
        <v>0</v>
      </c>
      <c r="S11" s="37">
        <f>G11*$N11</f>
        <v>0</v>
      </c>
    </row>
    <row r="12" spans="1:19" s="4" customFormat="1" ht="16.5" hidden="1">
      <c r="A12" s="31">
        <v>3</v>
      </c>
      <c r="B12" s="31"/>
      <c r="C12" s="48" t="s">
        <v>32</v>
      </c>
      <c r="D12" s="38" t="s">
        <v>33</v>
      </c>
      <c r="E12" s="39">
        <v>68</v>
      </c>
      <c r="F12" s="39">
        <v>0</v>
      </c>
      <c r="G12" s="39">
        <v>0</v>
      </c>
      <c r="H12" s="39">
        <f>SUM(E12:G12)</f>
        <v>68</v>
      </c>
      <c r="I12" s="40" t="s">
        <v>34</v>
      </c>
      <c r="J12" s="41">
        <v>250</v>
      </c>
      <c r="K12" s="41">
        <f>$H12*$J12</f>
        <v>17000</v>
      </c>
      <c r="L12" s="35">
        <v>162.80000000000001</v>
      </c>
      <c r="M12" s="35">
        <f>$H12*L12</f>
        <v>11070.400000000001</v>
      </c>
      <c r="N12" s="41">
        <v>229.56</v>
      </c>
      <c r="O12" s="35">
        <f>$H12*N12</f>
        <v>15610.08</v>
      </c>
      <c r="P12" s="35"/>
      <c r="Q12" s="37">
        <f>E12*$N12</f>
        <v>15610.08</v>
      </c>
      <c r="R12" s="37">
        <f>F12*$N12</f>
        <v>0</v>
      </c>
      <c r="S12" s="37">
        <f>G12*$N12</f>
        <v>0</v>
      </c>
    </row>
    <row r="13" spans="1:19" s="4" customFormat="1" ht="16.5" hidden="1">
      <c r="A13" s="31">
        <v>7</v>
      </c>
      <c r="B13" s="31"/>
      <c r="C13" s="48" t="s">
        <v>35</v>
      </c>
      <c r="D13" s="38" t="s">
        <v>36</v>
      </c>
      <c r="E13" s="39">
        <v>12080</v>
      </c>
      <c r="F13" s="39">
        <v>0</v>
      </c>
      <c r="G13" s="39">
        <v>0</v>
      </c>
      <c r="H13" s="39">
        <f>SUM(E13:G13)</f>
        <v>12080</v>
      </c>
      <c r="I13" s="40" t="s">
        <v>37</v>
      </c>
      <c r="J13" s="41">
        <v>50</v>
      </c>
      <c r="K13" s="41">
        <f>$H13*$J13</f>
        <v>604000</v>
      </c>
      <c r="L13" s="35">
        <v>59.92</v>
      </c>
      <c r="M13" s="35">
        <f>$H13*L13</f>
        <v>723833.6</v>
      </c>
      <c r="N13" s="41">
        <v>77.92</v>
      </c>
      <c r="O13" s="35">
        <f>$H13*N13</f>
        <v>941273.59999999998</v>
      </c>
      <c r="P13" s="35"/>
      <c r="Q13" s="37">
        <f>E13*$N13</f>
        <v>941273.59999999998</v>
      </c>
      <c r="R13" s="37">
        <f>F13*$N13</f>
        <v>0</v>
      </c>
      <c r="S13" s="37">
        <f>G13*$N13</f>
        <v>0</v>
      </c>
    </row>
    <row r="14" spans="1:19" s="4" customFormat="1" ht="16.5" hidden="1">
      <c r="A14" s="31">
        <v>8</v>
      </c>
      <c r="B14" s="31"/>
      <c r="C14" s="48" t="s">
        <v>38</v>
      </c>
      <c r="D14" s="38" t="s">
        <v>39</v>
      </c>
      <c r="E14" s="39">
        <v>32</v>
      </c>
      <c r="F14" s="39">
        <v>0</v>
      </c>
      <c r="G14" s="39">
        <v>0</v>
      </c>
      <c r="H14" s="39">
        <f>SUM(E14:G14)</f>
        <v>32</v>
      </c>
      <c r="I14" s="40" t="s">
        <v>37</v>
      </c>
      <c r="J14" s="41">
        <v>50</v>
      </c>
      <c r="K14" s="41">
        <f>$H14*$J14</f>
        <v>1600</v>
      </c>
      <c r="L14" s="35">
        <v>50.35</v>
      </c>
      <c r="M14" s="35">
        <f>$H14*L14</f>
        <v>1611.2</v>
      </c>
      <c r="N14" s="41">
        <v>61.85</v>
      </c>
      <c r="O14" s="35">
        <f>$H14*N14</f>
        <v>1979.2</v>
      </c>
      <c r="P14" s="35"/>
      <c r="Q14" s="37">
        <f>E14*$N14</f>
        <v>1979.2</v>
      </c>
      <c r="R14" s="37">
        <f>F14*$N14</f>
        <v>0</v>
      </c>
      <c r="S14" s="37">
        <f>G14*$N14</f>
        <v>0</v>
      </c>
    </row>
    <row r="15" spans="1:19" s="4" customFormat="1" ht="16.5" hidden="1">
      <c r="A15" s="31">
        <v>9</v>
      </c>
      <c r="B15" s="31"/>
      <c r="C15" s="48" t="s">
        <v>40</v>
      </c>
      <c r="D15" s="38" t="s">
        <v>41</v>
      </c>
      <c r="E15" s="39">
        <v>4449</v>
      </c>
      <c r="F15" s="39">
        <v>0</v>
      </c>
      <c r="G15" s="39">
        <v>0</v>
      </c>
      <c r="H15" s="39">
        <f>SUM(E15:G15)</f>
        <v>4449</v>
      </c>
      <c r="I15" s="40" t="s">
        <v>37</v>
      </c>
      <c r="J15" s="41">
        <v>35</v>
      </c>
      <c r="K15" s="41">
        <f>$H15*$J15</f>
        <v>155715</v>
      </c>
      <c r="L15" s="35">
        <v>75.52</v>
      </c>
      <c r="M15" s="35">
        <f>$H15*L15</f>
        <v>335988.47999999998</v>
      </c>
      <c r="N15" s="41">
        <v>73.319999999999993</v>
      </c>
      <c r="O15" s="35">
        <f>$H15*N15</f>
        <v>326200.68</v>
      </c>
      <c r="P15" s="35"/>
      <c r="Q15" s="37">
        <f>E15*$N15</f>
        <v>326200.68</v>
      </c>
      <c r="R15" s="37">
        <f>F15*$N15</f>
        <v>0</v>
      </c>
      <c r="S15" s="37">
        <f>G15*$N15</f>
        <v>0</v>
      </c>
    </row>
    <row r="16" spans="1:19" s="4" customFormat="1" ht="16.5">
      <c r="A16" s="31">
        <v>10</v>
      </c>
      <c r="B16" s="31"/>
      <c r="C16" s="48" t="s">
        <v>42</v>
      </c>
      <c r="D16" s="38" t="s">
        <v>43</v>
      </c>
      <c r="E16" s="39">
        <v>9749.9091437588249</v>
      </c>
      <c r="F16" s="39">
        <v>5921.2872684992935</v>
      </c>
      <c r="G16" s="39">
        <v>6180.8035877418815</v>
      </c>
      <c r="H16" s="39">
        <f>SUM(E16:G16)</f>
        <v>21852</v>
      </c>
      <c r="I16" s="40" t="s">
        <v>44</v>
      </c>
      <c r="J16" s="41">
        <v>2.7</v>
      </c>
      <c r="K16" s="41">
        <f>$H16*$J16</f>
        <v>59000.4</v>
      </c>
      <c r="L16" s="35">
        <v>3.18</v>
      </c>
      <c r="M16" s="35">
        <f>$H16*L16</f>
        <v>69489.36</v>
      </c>
      <c r="N16" s="41">
        <v>1.48</v>
      </c>
      <c r="O16" s="35">
        <f>$H16*N16</f>
        <v>32340.959999999999</v>
      </c>
      <c r="P16" s="35"/>
      <c r="Q16" s="37">
        <f>E16*$N16</f>
        <v>14429.86553276306</v>
      </c>
      <c r="R16" s="37">
        <f>F16*$N16</f>
        <v>8763.5051573789551</v>
      </c>
      <c r="S16" s="56">
        <f>G16*$N16</f>
        <v>9147.5893098579854</v>
      </c>
    </row>
    <row r="17" spans="1:19" s="4" customFormat="1" ht="16.5" hidden="1">
      <c r="A17" s="31">
        <v>11</v>
      </c>
      <c r="B17" s="31"/>
      <c r="C17" s="48" t="s">
        <v>45</v>
      </c>
      <c r="D17" s="38" t="s">
        <v>46</v>
      </c>
      <c r="E17" s="39">
        <v>8165</v>
      </c>
      <c r="F17" s="39">
        <v>0</v>
      </c>
      <c r="G17" s="39">
        <v>0</v>
      </c>
      <c r="H17" s="39">
        <f>SUM(E17:G17)</f>
        <v>8165</v>
      </c>
      <c r="I17" s="40" t="s">
        <v>44</v>
      </c>
      <c r="J17" s="41">
        <v>12.5</v>
      </c>
      <c r="K17" s="41">
        <f>$H17*$J17</f>
        <v>102062.5</v>
      </c>
      <c r="L17" s="35">
        <v>11.33</v>
      </c>
      <c r="M17" s="35">
        <f>$H17*L17</f>
        <v>92509.45</v>
      </c>
      <c r="N17" s="41">
        <v>10.87</v>
      </c>
      <c r="O17" s="35">
        <f>$H17*N17</f>
        <v>88753.549999999988</v>
      </c>
      <c r="P17" s="35"/>
      <c r="Q17" s="37">
        <f>E17*$N17</f>
        <v>88753.549999999988</v>
      </c>
      <c r="R17" s="37">
        <f>F17*$N17</f>
        <v>0</v>
      </c>
      <c r="S17" s="56">
        <f>G17*$N17</f>
        <v>0</v>
      </c>
    </row>
    <row r="18" spans="1:19" s="4" customFormat="1" ht="16.5" hidden="1">
      <c r="A18" s="31">
        <v>4</v>
      </c>
      <c r="B18" s="31"/>
      <c r="C18" s="48" t="s">
        <v>47</v>
      </c>
      <c r="D18" s="38" t="s">
        <v>48</v>
      </c>
      <c r="E18" s="39">
        <v>101</v>
      </c>
      <c r="F18" s="39">
        <v>0</v>
      </c>
      <c r="G18" s="39">
        <v>0</v>
      </c>
      <c r="H18" s="39">
        <f>SUM(E18:G18)</f>
        <v>101</v>
      </c>
      <c r="I18" s="40" t="s">
        <v>49</v>
      </c>
      <c r="J18" s="41">
        <v>12</v>
      </c>
      <c r="K18" s="41">
        <f>$H18*$J18</f>
        <v>1212</v>
      </c>
      <c r="L18" s="35">
        <v>5.47</v>
      </c>
      <c r="M18" s="35">
        <f>$H18*L18</f>
        <v>552.47</v>
      </c>
      <c r="N18" s="41">
        <v>5.25</v>
      </c>
      <c r="O18" s="35">
        <f>$H18*N18</f>
        <v>530.25</v>
      </c>
      <c r="P18" s="35"/>
      <c r="Q18" s="37">
        <f>E18*$N18</f>
        <v>530.25</v>
      </c>
      <c r="R18" s="37">
        <f>F18*$N18</f>
        <v>0</v>
      </c>
      <c r="S18" s="56">
        <f>G18*$N18</f>
        <v>0</v>
      </c>
    </row>
    <row r="19" spans="1:19" s="4" customFormat="1" ht="16.5" hidden="1">
      <c r="A19" s="31">
        <v>5</v>
      </c>
      <c r="B19" s="31"/>
      <c r="C19" s="48" t="s">
        <v>50</v>
      </c>
      <c r="D19" s="38" t="s">
        <v>51</v>
      </c>
      <c r="E19" s="39">
        <v>101</v>
      </c>
      <c r="F19" s="39">
        <v>0</v>
      </c>
      <c r="G19" s="39">
        <v>0</v>
      </c>
      <c r="H19" s="39">
        <f>SUM(E19:G19)</f>
        <v>101</v>
      </c>
      <c r="I19" s="40" t="s">
        <v>49</v>
      </c>
      <c r="J19" s="41">
        <v>12</v>
      </c>
      <c r="K19" s="41">
        <f>$H19*$J19</f>
        <v>1212</v>
      </c>
      <c r="L19" s="35">
        <v>5.47</v>
      </c>
      <c r="M19" s="35">
        <f>$H19*L19</f>
        <v>552.47</v>
      </c>
      <c r="N19" s="41">
        <v>5.25</v>
      </c>
      <c r="O19" s="35">
        <f>$H19*N19</f>
        <v>530.25</v>
      </c>
      <c r="P19" s="35"/>
      <c r="Q19" s="37">
        <f>E19*$N19</f>
        <v>530.25</v>
      </c>
      <c r="R19" s="37">
        <f>F19*$N19</f>
        <v>0</v>
      </c>
      <c r="S19" s="56">
        <f>G19*$N19</f>
        <v>0</v>
      </c>
    </row>
    <row r="20" spans="1:19" s="4" customFormat="1" ht="16.5" hidden="1">
      <c r="A20" s="31">
        <v>6</v>
      </c>
      <c r="B20" s="31"/>
      <c r="C20" s="48" t="s">
        <v>52</v>
      </c>
      <c r="D20" s="38" t="s">
        <v>53</v>
      </c>
      <c r="E20" s="39">
        <v>101</v>
      </c>
      <c r="F20" s="39">
        <v>0</v>
      </c>
      <c r="G20" s="39">
        <v>0</v>
      </c>
      <c r="H20" s="39">
        <f>SUM(E20:G20)</f>
        <v>101</v>
      </c>
      <c r="I20" s="40" t="s">
        <v>49</v>
      </c>
      <c r="J20" s="41">
        <v>12</v>
      </c>
      <c r="K20" s="41">
        <f>$H20*$J20</f>
        <v>1212</v>
      </c>
      <c r="L20" s="35">
        <v>5.47</v>
      </c>
      <c r="M20" s="35">
        <f>$H20*L20</f>
        <v>552.47</v>
      </c>
      <c r="N20" s="41">
        <v>5.25</v>
      </c>
      <c r="O20" s="35">
        <f>$H20*N20</f>
        <v>530.25</v>
      </c>
      <c r="P20" s="35"/>
      <c r="Q20" s="37">
        <f>E20*$N20</f>
        <v>530.25</v>
      </c>
      <c r="R20" s="37">
        <f>F20*$N20</f>
        <v>0</v>
      </c>
      <c r="S20" s="56">
        <f>G20*$N20</f>
        <v>0</v>
      </c>
    </row>
    <row r="21" spans="1:19" s="4" customFormat="1" ht="16.5" hidden="1">
      <c r="A21" s="31">
        <v>12</v>
      </c>
      <c r="B21" s="31"/>
      <c r="C21" s="48" t="s">
        <v>54</v>
      </c>
      <c r="D21" s="38" t="s">
        <v>55</v>
      </c>
      <c r="E21" s="39">
        <v>8165</v>
      </c>
      <c r="F21" s="39">
        <v>0</v>
      </c>
      <c r="G21" s="39">
        <v>0</v>
      </c>
      <c r="H21" s="39">
        <f>SUM(E21:G21)</f>
        <v>8165</v>
      </c>
      <c r="I21" s="40" t="s">
        <v>44</v>
      </c>
      <c r="J21" s="41">
        <v>15</v>
      </c>
      <c r="K21" s="41">
        <f>$H21*$J21</f>
        <v>122475</v>
      </c>
      <c r="L21" s="35">
        <v>18.059999999999999</v>
      </c>
      <c r="M21" s="35">
        <f>$H21*L21</f>
        <v>147459.9</v>
      </c>
      <c r="N21" s="41">
        <v>17.329999999999998</v>
      </c>
      <c r="O21" s="35">
        <f>$H21*N21</f>
        <v>141499.44999999998</v>
      </c>
      <c r="P21" s="35"/>
      <c r="Q21" s="37">
        <f>E21*$N21</f>
        <v>141499.44999999998</v>
      </c>
      <c r="R21" s="37">
        <f>F21*$N21</f>
        <v>0</v>
      </c>
      <c r="S21" s="56">
        <f>G21*$N21</f>
        <v>0</v>
      </c>
    </row>
    <row r="22" spans="1:19" s="4" customFormat="1" ht="16.5" hidden="1">
      <c r="A22" s="31">
        <v>13</v>
      </c>
      <c r="B22" s="31"/>
      <c r="C22" s="48" t="s">
        <v>56</v>
      </c>
      <c r="D22" s="38" t="s">
        <v>57</v>
      </c>
      <c r="E22" s="39">
        <v>185</v>
      </c>
      <c r="F22" s="39">
        <v>0</v>
      </c>
      <c r="G22" s="39">
        <v>0</v>
      </c>
      <c r="H22" s="39">
        <f>SUM(E22:G22)</f>
        <v>185</v>
      </c>
      <c r="I22" s="40" t="s">
        <v>49</v>
      </c>
      <c r="J22" s="41">
        <v>6</v>
      </c>
      <c r="K22" s="41">
        <f>$H22*$J22</f>
        <v>1110</v>
      </c>
      <c r="L22" s="35">
        <v>2.19</v>
      </c>
      <c r="M22" s="35">
        <f>$H22*L22</f>
        <v>405.15</v>
      </c>
      <c r="N22" s="41">
        <v>2.1</v>
      </c>
      <c r="O22" s="35">
        <f>$H22*N22</f>
        <v>388.5</v>
      </c>
      <c r="P22" s="35"/>
      <c r="Q22" s="37">
        <f>E22*$N22</f>
        <v>388.5</v>
      </c>
      <c r="R22" s="37">
        <f>F22*$N22</f>
        <v>0</v>
      </c>
      <c r="S22" s="56">
        <f>G22*$N22</f>
        <v>0</v>
      </c>
    </row>
    <row r="23" spans="1:19" s="4" customFormat="1" ht="16.5" hidden="1">
      <c r="A23" s="31">
        <v>14</v>
      </c>
      <c r="B23" s="31"/>
      <c r="C23" s="48" t="s">
        <v>58</v>
      </c>
      <c r="D23" s="38" t="s">
        <v>59</v>
      </c>
      <c r="E23" s="39">
        <v>89</v>
      </c>
      <c r="F23" s="39">
        <v>0</v>
      </c>
      <c r="G23" s="39">
        <v>0</v>
      </c>
      <c r="H23" s="39">
        <f>SUM(E23:G23)</f>
        <v>89</v>
      </c>
      <c r="I23" s="40" t="s">
        <v>34</v>
      </c>
      <c r="J23" s="41">
        <v>150</v>
      </c>
      <c r="K23" s="41">
        <f>$H23*$J23</f>
        <v>13350</v>
      </c>
      <c r="L23" s="35">
        <v>279.32</v>
      </c>
      <c r="M23" s="35">
        <f>$H23*L23</f>
        <v>24859.48</v>
      </c>
      <c r="N23" s="41">
        <v>408.69</v>
      </c>
      <c r="O23" s="35">
        <f>$H23*N23</f>
        <v>36373.409999999996</v>
      </c>
      <c r="P23" s="35"/>
      <c r="Q23" s="37">
        <f>E23*$N23</f>
        <v>36373.409999999996</v>
      </c>
      <c r="R23" s="37">
        <f>F23*$N23</f>
        <v>0</v>
      </c>
      <c r="S23" s="56">
        <f>G23*$N23</f>
        <v>0</v>
      </c>
    </row>
    <row r="24" spans="1:19" s="4" customFormat="1" ht="16.5" hidden="1">
      <c r="A24" s="31">
        <v>15</v>
      </c>
      <c r="B24" s="31"/>
      <c r="C24" s="48" t="s">
        <v>60</v>
      </c>
      <c r="D24" s="38" t="s">
        <v>61</v>
      </c>
      <c r="E24" s="39">
        <v>6635</v>
      </c>
      <c r="F24" s="39">
        <v>0</v>
      </c>
      <c r="G24" s="39">
        <v>0</v>
      </c>
      <c r="H24" s="39">
        <f>SUM(E24:G24)</f>
        <v>6635</v>
      </c>
      <c r="I24" s="40" t="s">
        <v>44</v>
      </c>
      <c r="J24" s="41">
        <v>2.7</v>
      </c>
      <c r="K24" s="41">
        <f>$H24*$J24</f>
        <v>17914.5</v>
      </c>
      <c r="L24" s="35">
        <v>2.19</v>
      </c>
      <c r="M24" s="35">
        <f>$H24*L24</f>
        <v>14530.65</v>
      </c>
      <c r="N24" s="41">
        <v>1.5</v>
      </c>
      <c r="O24" s="35">
        <f>$H24*N24</f>
        <v>9952.5</v>
      </c>
      <c r="P24" s="35"/>
      <c r="Q24" s="37">
        <f>E24*$N24</f>
        <v>9952.5</v>
      </c>
      <c r="R24" s="37">
        <f>F24*$N24</f>
        <v>0</v>
      </c>
      <c r="S24" s="56">
        <f>G24*$N24</f>
        <v>0</v>
      </c>
    </row>
    <row r="25" spans="1:19" s="4" customFormat="1" ht="16.5">
      <c r="A25" s="31">
        <v>16</v>
      </c>
      <c r="B25" s="31"/>
      <c r="C25" s="48" t="s">
        <v>62</v>
      </c>
      <c r="D25" s="38" t="s">
        <v>63</v>
      </c>
      <c r="E25" s="39">
        <v>787.06021094593484</v>
      </c>
      <c r="F25" s="39">
        <v>477.99518312432519</v>
      </c>
      <c r="G25" s="39">
        <v>498.94460592974002</v>
      </c>
      <c r="H25" s="39">
        <f>SUM(E25:G25)</f>
        <v>1764</v>
      </c>
      <c r="I25" s="40" t="s">
        <v>37</v>
      </c>
      <c r="J25" s="41">
        <v>40</v>
      </c>
      <c r="K25" s="41">
        <f>$H25*$J25</f>
        <v>70560</v>
      </c>
      <c r="L25" s="35">
        <v>114.32</v>
      </c>
      <c r="M25" s="35">
        <f>$H25*L25</f>
        <v>201660.47999999998</v>
      </c>
      <c r="N25" s="41">
        <v>54.21</v>
      </c>
      <c r="O25" s="35">
        <f>$H25*N25</f>
        <v>95626.44</v>
      </c>
      <c r="P25" s="35"/>
      <c r="Q25" s="37">
        <f>E25*$N25</f>
        <v>42666.534035379125</v>
      </c>
      <c r="R25" s="37">
        <f>F25*$N25</f>
        <v>25912.118877169669</v>
      </c>
      <c r="S25" s="56">
        <f>G25*$N25</f>
        <v>27047.787087451208</v>
      </c>
    </row>
    <row r="26" spans="1:19" s="4" customFormat="1" ht="16.5">
      <c r="A26" s="31">
        <v>17</v>
      </c>
      <c r="B26" s="31"/>
      <c r="C26" s="48" t="s">
        <v>64</v>
      </c>
      <c r="D26" s="38" t="s">
        <v>65</v>
      </c>
      <c r="E26" s="39">
        <v>5372.4444444444453</v>
      </c>
      <c r="F26" s="39">
        <v>3262.7777777777778</v>
      </c>
      <c r="G26" s="39">
        <v>3405.7777777777778</v>
      </c>
      <c r="H26" s="39">
        <f>SUM(E26:G26)</f>
        <v>12041</v>
      </c>
      <c r="I26" s="40" t="s">
        <v>44</v>
      </c>
      <c r="J26" s="41">
        <v>30</v>
      </c>
      <c r="K26" s="41">
        <f>$H26*$J26</f>
        <v>361230</v>
      </c>
      <c r="L26" s="35">
        <v>20.3</v>
      </c>
      <c r="M26" s="35">
        <f>$H26*L26</f>
        <v>244432.30000000002</v>
      </c>
      <c r="N26" s="41">
        <v>19.97</v>
      </c>
      <c r="O26" s="35">
        <f>$H26*N26</f>
        <v>240458.77</v>
      </c>
      <c r="P26" s="35"/>
      <c r="Q26" s="37">
        <f>E26*$N26</f>
        <v>107287.71555555557</v>
      </c>
      <c r="R26" s="37">
        <f>F26*$N26</f>
        <v>65157.672222222216</v>
      </c>
      <c r="S26" s="56">
        <f>G26*$N26</f>
        <v>68013.382222222222</v>
      </c>
    </row>
    <row r="27" spans="1:19" s="4" customFormat="1" ht="16.5" hidden="1">
      <c r="A27" s="31">
        <v>18</v>
      </c>
      <c r="B27" s="31"/>
      <c r="C27" s="48" t="s">
        <v>66</v>
      </c>
      <c r="D27" s="38" t="s">
        <v>67</v>
      </c>
      <c r="E27" s="39">
        <v>3447</v>
      </c>
      <c r="F27" s="39">
        <v>0</v>
      </c>
      <c r="G27" s="39">
        <v>0</v>
      </c>
      <c r="H27" s="39">
        <f>SUM(E27:G27)</f>
        <v>3447</v>
      </c>
      <c r="I27" s="40" t="s">
        <v>44</v>
      </c>
      <c r="J27" s="41">
        <v>24</v>
      </c>
      <c r="K27" s="41">
        <f>$H27*$J27</f>
        <v>82728</v>
      </c>
      <c r="L27" s="35">
        <v>22.99</v>
      </c>
      <c r="M27" s="35">
        <f>$H27*L27</f>
        <v>79246.53</v>
      </c>
      <c r="N27" s="41">
        <v>9.27</v>
      </c>
      <c r="O27" s="35">
        <f>$H27*N27</f>
        <v>31953.69</v>
      </c>
      <c r="P27" s="35"/>
      <c r="Q27" s="37">
        <f>E27*$N27</f>
        <v>31953.69</v>
      </c>
      <c r="R27" s="37">
        <f>F27*$N27</f>
        <v>0</v>
      </c>
      <c r="S27" s="56">
        <f>G27*$N27</f>
        <v>0</v>
      </c>
    </row>
    <row r="28" spans="1:19" s="4" customFormat="1" ht="16.5" hidden="1">
      <c r="A28" s="31">
        <v>19</v>
      </c>
      <c r="B28" s="31"/>
      <c r="C28" s="48" t="s">
        <v>68</v>
      </c>
      <c r="D28" s="38" t="s">
        <v>69</v>
      </c>
      <c r="E28" s="39">
        <v>277</v>
      </c>
      <c r="F28" s="39">
        <v>0</v>
      </c>
      <c r="G28" s="39">
        <v>0</v>
      </c>
      <c r="H28" s="39">
        <f>SUM(E28:G28)</f>
        <v>277</v>
      </c>
      <c r="I28" s="40" t="s">
        <v>70</v>
      </c>
      <c r="J28" s="41">
        <v>75</v>
      </c>
      <c r="K28" s="41">
        <f>$H28*$J28</f>
        <v>20775</v>
      </c>
      <c r="L28" s="35">
        <v>237</v>
      </c>
      <c r="M28" s="35">
        <f>$H28*L28</f>
        <v>65649</v>
      </c>
      <c r="N28" s="41">
        <v>72.540000000000006</v>
      </c>
      <c r="O28" s="35">
        <f>$H28*N28</f>
        <v>20093.580000000002</v>
      </c>
      <c r="P28" s="35"/>
      <c r="Q28" s="37">
        <f>E28*$N28</f>
        <v>20093.580000000002</v>
      </c>
      <c r="R28" s="37">
        <f>F28*$N28</f>
        <v>0</v>
      </c>
      <c r="S28" s="56">
        <f>G28*$N28</f>
        <v>0</v>
      </c>
    </row>
    <row r="29" spans="1:19" s="4" customFormat="1" ht="16.5">
      <c r="A29" s="31">
        <v>20</v>
      </c>
      <c r="B29" s="31"/>
      <c r="C29" s="48" t="s">
        <v>71</v>
      </c>
      <c r="D29" s="38" t="s">
        <v>72</v>
      </c>
      <c r="E29" s="39">
        <v>28891.75</v>
      </c>
      <c r="F29" s="39">
        <v>7341.25</v>
      </c>
      <c r="G29" s="39">
        <v>7663</v>
      </c>
      <c r="H29" s="39">
        <f>SUM(E29:G29)</f>
        <v>43896</v>
      </c>
      <c r="I29" s="40" t="s">
        <v>49</v>
      </c>
      <c r="J29" s="41">
        <v>1</v>
      </c>
      <c r="K29" s="41">
        <f>$H29*$J29</f>
        <v>43896</v>
      </c>
      <c r="L29" s="35">
        <v>0.4</v>
      </c>
      <c r="M29" s="35">
        <f>$H29*L29</f>
        <v>17558.400000000001</v>
      </c>
      <c r="N29" s="41">
        <v>0.37</v>
      </c>
      <c r="O29" s="35">
        <f>$H29*N29</f>
        <v>16241.52</v>
      </c>
      <c r="P29" s="35"/>
      <c r="Q29" s="37">
        <f>E29*$N29</f>
        <v>10689.9475</v>
      </c>
      <c r="R29" s="37">
        <f>F29*$N29</f>
        <v>2716.2624999999998</v>
      </c>
      <c r="S29" s="56">
        <f>G29*$N29</f>
        <v>2835.31</v>
      </c>
    </row>
    <row r="30" spans="1:19" s="4" customFormat="1" ht="16.5">
      <c r="A30" s="31">
        <v>21</v>
      </c>
      <c r="B30" s="31"/>
      <c r="C30" s="48" t="s">
        <v>73</v>
      </c>
      <c r="D30" s="38" t="s">
        <v>74</v>
      </c>
      <c r="E30" s="39">
        <v>2889.5749999999998</v>
      </c>
      <c r="F30" s="39">
        <v>734.125</v>
      </c>
      <c r="G30" s="39">
        <v>766.30000000000007</v>
      </c>
      <c r="H30" s="39">
        <f>SUM(E30:G30)</f>
        <v>4390</v>
      </c>
      <c r="I30" s="40" t="s">
        <v>49</v>
      </c>
      <c r="J30" s="41">
        <v>0.8</v>
      </c>
      <c r="K30" s="41">
        <f>$H30*$J30</f>
        <v>3512</v>
      </c>
      <c r="L30" s="35">
        <v>3.61</v>
      </c>
      <c r="M30" s="35">
        <f>$H30*L30</f>
        <v>15847.9</v>
      </c>
      <c r="N30" s="41">
        <v>3.3</v>
      </c>
      <c r="O30" s="35">
        <f>$H30*N30</f>
        <v>14487</v>
      </c>
      <c r="P30" s="35"/>
      <c r="Q30" s="37">
        <f>E30*$N30</f>
        <v>9535.597499999998</v>
      </c>
      <c r="R30" s="37">
        <f>F30*$N30</f>
        <v>2422.6124999999997</v>
      </c>
      <c r="S30" s="56">
        <f>G30*$N30</f>
        <v>2528.79</v>
      </c>
    </row>
    <row r="31" spans="1:19" s="4" customFormat="1" ht="16.5">
      <c r="A31" s="31">
        <v>22</v>
      </c>
      <c r="B31" s="31"/>
      <c r="C31" s="48" t="s">
        <v>75</v>
      </c>
      <c r="D31" s="38" t="s">
        <v>76</v>
      </c>
      <c r="E31" s="39">
        <v>3235.5240000000003</v>
      </c>
      <c r="F31" s="39">
        <v>822.22</v>
      </c>
      <c r="G31" s="39">
        <v>858.25599999999997</v>
      </c>
      <c r="H31" s="39">
        <f>SUM(E31:G31)</f>
        <v>4916.0000000000009</v>
      </c>
      <c r="I31" s="40" t="s">
        <v>70</v>
      </c>
      <c r="J31" s="41">
        <v>135</v>
      </c>
      <c r="K31" s="41">
        <f>$H31*$J31</f>
        <v>663660.00000000012</v>
      </c>
      <c r="L31" s="35">
        <v>170.89</v>
      </c>
      <c r="M31" s="35">
        <f>$H31*L31</f>
        <v>840095.24000000011</v>
      </c>
      <c r="N31" s="41">
        <v>156.13</v>
      </c>
      <c r="O31" s="35">
        <f>$H31*N31</f>
        <v>767535.08000000007</v>
      </c>
      <c r="P31" s="35"/>
      <c r="Q31" s="37">
        <f>E31*$N31</f>
        <v>505162.36212000006</v>
      </c>
      <c r="R31" s="37">
        <f>F31*$N31</f>
        <v>128373.2086</v>
      </c>
      <c r="S31" s="57">
        <f>G31*$N31</f>
        <v>133999.50928</v>
      </c>
    </row>
    <row r="32" spans="1:19" s="4" customFormat="1" ht="28.5">
      <c r="A32" s="31">
        <v>23</v>
      </c>
      <c r="B32" s="31"/>
      <c r="C32" s="48" t="s">
        <v>77</v>
      </c>
      <c r="D32" s="38" t="s">
        <v>78</v>
      </c>
      <c r="E32" s="39">
        <v>1078.8413333333333</v>
      </c>
      <c r="F32" s="39">
        <v>274.07333333333338</v>
      </c>
      <c r="G32" s="39">
        <v>286.08533333333332</v>
      </c>
      <c r="H32" s="39">
        <f>SUM(E32:G32)</f>
        <v>1639</v>
      </c>
      <c r="I32" s="40" t="s">
        <v>70</v>
      </c>
      <c r="J32" s="41">
        <v>140</v>
      </c>
      <c r="K32" s="41">
        <f>$H32*$J32</f>
        <v>229460</v>
      </c>
      <c r="L32" s="35">
        <v>228.66</v>
      </c>
      <c r="M32" s="35">
        <f>$H32*L32</f>
        <v>374773.74</v>
      </c>
      <c r="N32" s="41">
        <v>208.91</v>
      </c>
      <c r="O32" s="35">
        <f>$H32*N32</f>
        <v>342403.49</v>
      </c>
      <c r="P32" s="35"/>
      <c r="Q32" s="37">
        <f>E32*$N32</f>
        <v>225380.74294666667</v>
      </c>
      <c r="R32" s="37">
        <f>F32*$N32</f>
        <v>57256.660066666678</v>
      </c>
      <c r="S32" s="56">
        <f>G32*$N32</f>
        <v>59766.086986666662</v>
      </c>
    </row>
    <row r="33" spans="1:19" s="4" customFormat="1" ht="16.5" hidden="1" customHeight="1">
      <c r="A33" s="31">
        <v>24</v>
      </c>
      <c r="B33" s="31"/>
      <c r="C33" s="48" t="s">
        <v>79</v>
      </c>
      <c r="D33" s="38" t="s">
        <v>80</v>
      </c>
      <c r="E33" s="39">
        <v>2126</v>
      </c>
      <c r="F33" s="39">
        <v>0</v>
      </c>
      <c r="G33" s="39">
        <v>0</v>
      </c>
      <c r="H33" s="39">
        <f>SUM(E33:G33)</f>
        <v>2126</v>
      </c>
      <c r="I33" s="40" t="s">
        <v>44</v>
      </c>
      <c r="J33" s="41">
        <v>98</v>
      </c>
      <c r="K33" s="41">
        <f>$H33*$J33</f>
        <v>208348</v>
      </c>
      <c r="L33" s="35">
        <v>124.35</v>
      </c>
      <c r="M33" s="35">
        <f>$H33*L33</f>
        <v>264368.09999999998</v>
      </c>
      <c r="N33" s="41">
        <v>133.80000000000001</v>
      </c>
      <c r="O33" s="35">
        <f>$H33*N33</f>
        <v>284458.80000000005</v>
      </c>
      <c r="P33" s="35"/>
      <c r="Q33" s="37">
        <f>E33*$N33</f>
        <v>284458.80000000005</v>
      </c>
      <c r="R33" s="37">
        <f>F33*$N33</f>
        <v>0</v>
      </c>
      <c r="S33" s="56">
        <f>G33*$N33</f>
        <v>0</v>
      </c>
    </row>
    <row r="34" spans="1:19" s="4" customFormat="1" ht="16.5" hidden="1" customHeight="1">
      <c r="A34" s="31">
        <v>25</v>
      </c>
      <c r="B34" s="31"/>
      <c r="C34" s="48" t="s">
        <v>81</v>
      </c>
      <c r="D34" s="38" t="s">
        <v>82</v>
      </c>
      <c r="E34" s="39">
        <v>51</v>
      </c>
      <c r="F34" s="39">
        <v>0</v>
      </c>
      <c r="G34" s="39">
        <v>0</v>
      </c>
      <c r="H34" s="39">
        <f>SUM(E34:G34)</f>
        <v>51</v>
      </c>
      <c r="I34" s="40" t="s">
        <v>44</v>
      </c>
      <c r="J34" s="41">
        <v>125</v>
      </c>
      <c r="K34" s="41">
        <f>$H34*$J34</f>
        <v>6375</v>
      </c>
      <c r="L34" s="35">
        <v>222.52</v>
      </c>
      <c r="M34" s="35">
        <f>$H34*L34</f>
        <v>11348.52</v>
      </c>
      <c r="N34" s="41">
        <v>149.55000000000001</v>
      </c>
      <c r="O34" s="35">
        <f>$H34*N34</f>
        <v>7627.05</v>
      </c>
      <c r="P34" s="35"/>
      <c r="Q34" s="37">
        <f>E34*$N34</f>
        <v>7627.05</v>
      </c>
      <c r="R34" s="37">
        <f>F34*$N34</f>
        <v>0</v>
      </c>
      <c r="S34" s="56">
        <f>G34*$N34</f>
        <v>0</v>
      </c>
    </row>
    <row r="35" spans="1:19" s="4" customFormat="1" ht="16.5">
      <c r="A35" s="31">
        <v>26</v>
      </c>
      <c r="B35" s="31"/>
      <c r="C35" s="48" t="s">
        <v>83</v>
      </c>
      <c r="D35" s="38" t="s">
        <v>84</v>
      </c>
      <c r="E35" s="39">
        <v>18907</v>
      </c>
      <c r="F35" s="39">
        <v>0</v>
      </c>
      <c r="G35" s="39">
        <v>1100</v>
      </c>
      <c r="H35" s="39">
        <f>SUM(E35:G35)</f>
        <v>20007</v>
      </c>
      <c r="I35" s="40" t="s">
        <v>85</v>
      </c>
      <c r="J35" s="41">
        <v>12</v>
      </c>
      <c r="K35" s="41">
        <f>$H35*$J35</f>
        <v>240084</v>
      </c>
      <c r="L35" s="35">
        <v>14.25</v>
      </c>
      <c r="M35" s="35">
        <f>$H35*L35</f>
        <v>285099.75</v>
      </c>
      <c r="N35" s="41">
        <v>16.41</v>
      </c>
      <c r="O35" s="35">
        <f>$H35*N35</f>
        <v>328314.87</v>
      </c>
      <c r="P35" s="35"/>
      <c r="Q35" s="37">
        <f>E35*$N35</f>
        <v>310263.87</v>
      </c>
      <c r="R35" s="37">
        <f>F35*$N35</f>
        <v>0</v>
      </c>
      <c r="S35" s="56">
        <f>G35*$N35</f>
        <v>18051</v>
      </c>
    </row>
    <row r="36" spans="1:19" s="4" customFormat="1" ht="16.5" hidden="1">
      <c r="A36" s="31">
        <v>27</v>
      </c>
      <c r="B36" s="31"/>
      <c r="C36" s="48" t="s">
        <v>86</v>
      </c>
      <c r="D36" s="38" t="s">
        <v>87</v>
      </c>
      <c r="E36" s="39">
        <v>390</v>
      </c>
      <c r="F36" s="39">
        <v>0</v>
      </c>
      <c r="G36" s="39">
        <v>0</v>
      </c>
      <c r="H36" s="39">
        <f>SUM(E36:G36)</f>
        <v>390</v>
      </c>
      <c r="I36" s="40" t="s">
        <v>85</v>
      </c>
      <c r="J36" s="41">
        <v>45</v>
      </c>
      <c r="K36" s="41">
        <f>$H36*$J36</f>
        <v>17550</v>
      </c>
      <c r="L36" s="35">
        <v>52.08</v>
      </c>
      <c r="M36" s="35">
        <f>$H36*L36</f>
        <v>20311.2</v>
      </c>
      <c r="N36" s="41">
        <v>62.24</v>
      </c>
      <c r="O36" s="35">
        <f>$H36*N36</f>
        <v>24273.600000000002</v>
      </c>
      <c r="P36" s="35"/>
      <c r="Q36" s="37">
        <f>E36*$N36</f>
        <v>24273.600000000002</v>
      </c>
      <c r="R36" s="37">
        <f>F36*$N36</f>
        <v>0</v>
      </c>
      <c r="S36" s="56">
        <f>G36*$N36</f>
        <v>0</v>
      </c>
    </row>
    <row r="37" spans="1:19" s="4" customFormat="1" ht="16.5">
      <c r="A37" s="31">
        <v>28</v>
      </c>
      <c r="B37" s="31"/>
      <c r="C37" s="48" t="s">
        <v>88</v>
      </c>
      <c r="D37" s="38" t="s">
        <v>89</v>
      </c>
      <c r="E37" s="39">
        <v>15369.444444444445</v>
      </c>
      <c r="F37" s="39">
        <v>3262.7777777777778</v>
      </c>
      <c r="G37" s="39">
        <v>3405.7777777777778</v>
      </c>
      <c r="H37" s="39">
        <f>SUM(E37:G37)</f>
        <v>22038</v>
      </c>
      <c r="I37" s="40" t="s">
        <v>44</v>
      </c>
      <c r="J37" s="41">
        <v>20</v>
      </c>
      <c r="K37" s="41">
        <f>$H37*$J37</f>
        <v>440760</v>
      </c>
      <c r="L37" s="35">
        <v>15.86</v>
      </c>
      <c r="M37" s="35">
        <f>$H37*L37</f>
        <v>349522.68</v>
      </c>
      <c r="N37" s="41">
        <v>12.57</v>
      </c>
      <c r="O37" s="35">
        <f>$H37*N37</f>
        <v>277017.66000000003</v>
      </c>
      <c r="P37" s="35"/>
      <c r="Q37" s="37">
        <f>E37*$N37</f>
        <v>193193.91666666669</v>
      </c>
      <c r="R37" s="37">
        <f>F37*$N37</f>
        <v>41013.116666666669</v>
      </c>
      <c r="S37" s="56">
        <f>G37*$N37</f>
        <v>42810.626666666671</v>
      </c>
    </row>
    <row r="38" spans="1:19" s="4" customFormat="1" ht="16.5" hidden="1">
      <c r="A38" s="31">
        <v>29</v>
      </c>
      <c r="B38" s="31"/>
      <c r="C38" s="48" t="s">
        <v>90</v>
      </c>
      <c r="D38" s="38" t="s">
        <v>91</v>
      </c>
      <c r="E38" s="39">
        <v>2201</v>
      </c>
      <c r="F38" s="39">
        <v>0</v>
      </c>
      <c r="G38" s="39">
        <v>0</v>
      </c>
      <c r="H38" s="39">
        <f>SUM(E38:G38)</f>
        <v>2201</v>
      </c>
      <c r="I38" s="40" t="s">
        <v>44</v>
      </c>
      <c r="J38" s="41">
        <v>20</v>
      </c>
      <c r="K38" s="41">
        <f>$H38*$J38</f>
        <v>44020</v>
      </c>
      <c r="L38" s="35">
        <v>25.54</v>
      </c>
      <c r="M38" s="35">
        <f>$H38*L38</f>
        <v>56213.54</v>
      </c>
      <c r="N38" s="41">
        <v>19.32</v>
      </c>
      <c r="O38" s="35">
        <f>$H38*N38</f>
        <v>42523.32</v>
      </c>
      <c r="P38" s="35"/>
      <c r="Q38" s="37">
        <f>E38*$N38</f>
        <v>42523.32</v>
      </c>
      <c r="R38" s="37">
        <f>F38*$N38</f>
        <v>0</v>
      </c>
      <c r="S38" s="56">
        <f>G38*$N38</f>
        <v>0</v>
      </c>
    </row>
    <row r="39" spans="1:19" s="4" customFormat="1" ht="16.5">
      <c r="A39" s="31">
        <v>30</v>
      </c>
      <c r="B39" s="31"/>
      <c r="C39" s="48" t="s">
        <v>92</v>
      </c>
      <c r="D39" s="38" t="s">
        <v>93</v>
      </c>
      <c r="E39" s="39">
        <v>18972</v>
      </c>
      <c r="F39" s="39">
        <v>0</v>
      </c>
      <c r="G39" s="39">
        <v>1100</v>
      </c>
      <c r="H39" s="39">
        <f>SUM(E39:G39)</f>
        <v>20072</v>
      </c>
      <c r="I39" s="40" t="s">
        <v>85</v>
      </c>
      <c r="J39" s="41">
        <v>3</v>
      </c>
      <c r="K39" s="41">
        <f>$H39*$J39</f>
        <v>60216</v>
      </c>
      <c r="L39" s="35">
        <v>2.11</v>
      </c>
      <c r="M39" s="35">
        <f>$H39*L39</f>
        <v>42351.92</v>
      </c>
      <c r="N39" s="41">
        <v>1.83</v>
      </c>
      <c r="O39" s="35">
        <f>$H39*N39</f>
        <v>36731.760000000002</v>
      </c>
      <c r="P39" s="35"/>
      <c r="Q39" s="37">
        <f>E39*$N39</f>
        <v>34718.76</v>
      </c>
      <c r="R39" s="37">
        <f>F39*$N39</f>
        <v>0</v>
      </c>
      <c r="S39" s="56">
        <f>G39*$N39</f>
        <v>2013</v>
      </c>
    </row>
    <row r="40" spans="1:19" s="4" customFormat="1" ht="16.5">
      <c r="A40" s="31">
        <v>31</v>
      </c>
      <c r="B40" s="48" t="s">
        <v>26</v>
      </c>
      <c r="C40" s="48" t="s">
        <v>94</v>
      </c>
      <c r="D40" s="38" t="s">
        <v>95</v>
      </c>
      <c r="E40" s="39">
        <v>0</v>
      </c>
      <c r="F40" s="39">
        <v>0</v>
      </c>
      <c r="G40" s="39">
        <v>21</v>
      </c>
      <c r="H40" s="39">
        <f>SUM(E40:G40)</f>
        <v>21</v>
      </c>
      <c r="I40" s="40" t="s">
        <v>44</v>
      </c>
      <c r="J40" s="41">
        <v>250</v>
      </c>
      <c r="K40" s="41">
        <f>$H40*$J40</f>
        <v>5250</v>
      </c>
      <c r="L40" s="35">
        <v>188.53</v>
      </c>
      <c r="M40" s="35">
        <f>$H40*L40</f>
        <v>3959.13</v>
      </c>
      <c r="N40" s="41">
        <v>369.98</v>
      </c>
      <c r="O40" s="35">
        <f>$H40*N40</f>
        <v>7769.58</v>
      </c>
      <c r="P40" s="35"/>
      <c r="Q40" s="37">
        <f>E40*$N40</f>
        <v>0</v>
      </c>
      <c r="R40" s="37">
        <f>F40*$N40</f>
        <v>0</v>
      </c>
      <c r="S40" s="58">
        <f>G40*$N40</f>
        <v>7769.58</v>
      </c>
    </row>
    <row r="41" spans="1:19" s="4" customFormat="1" ht="16.5" hidden="1">
      <c r="A41" s="31">
        <v>32</v>
      </c>
      <c r="B41" s="31"/>
      <c r="C41" s="48" t="s">
        <v>96</v>
      </c>
      <c r="D41" s="38" t="s">
        <v>97</v>
      </c>
      <c r="E41" s="39">
        <v>382</v>
      </c>
      <c r="F41" s="39">
        <v>0</v>
      </c>
      <c r="G41" s="39">
        <v>0</v>
      </c>
      <c r="H41" s="39">
        <f>SUM(E41:G41)</f>
        <v>382</v>
      </c>
      <c r="I41" s="40" t="s">
        <v>98</v>
      </c>
      <c r="J41" s="41">
        <v>75</v>
      </c>
      <c r="K41" s="41">
        <f>$H41*$J41</f>
        <v>28650</v>
      </c>
      <c r="L41" s="35">
        <v>123.69</v>
      </c>
      <c r="M41" s="35">
        <f>$H41*L41</f>
        <v>47249.58</v>
      </c>
      <c r="N41" s="41">
        <v>172.57</v>
      </c>
      <c r="O41" s="35">
        <f>$H41*N41</f>
        <v>65921.739999999991</v>
      </c>
      <c r="P41" s="35"/>
      <c r="Q41" s="37">
        <f>E41*$N41</f>
        <v>65921.739999999991</v>
      </c>
      <c r="R41" s="37">
        <f>F41*$N41</f>
        <v>0</v>
      </c>
      <c r="S41" s="56">
        <f>G41*$N41</f>
        <v>0</v>
      </c>
    </row>
    <row r="42" spans="1:19" s="4" customFormat="1" ht="16.5" hidden="1">
      <c r="A42" s="31">
        <v>33</v>
      </c>
      <c r="B42" s="31"/>
      <c r="C42" s="48" t="s">
        <v>99</v>
      </c>
      <c r="D42" s="38" t="s">
        <v>100</v>
      </c>
      <c r="E42" s="39">
        <v>127</v>
      </c>
      <c r="F42" s="39">
        <v>0</v>
      </c>
      <c r="G42" s="39">
        <v>0</v>
      </c>
      <c r="H42" s="39">
        <f>SUM(E42:G42)</f>
        <v>127</v>
      </c>
      <c r="I42" s="40" t="s">
        <v>98</v>
      </c>
      <c r="J42" s="41">
        <v>85</v>
      </c>
      <c r="K42" s="41">
        <f>$H42*$J42</f>
        <v>10795</v>
      </c>
      <c r="L42" s="35">
        <v>140.1</v>
      </c>
      <c r="M42" s="35">
        <f>$H42*L42</f>
        <v>17792.7</v>
      </c>
      <c r="N42" s="41">
        <v>174.56</v>
      </c>
      <c r="O42" s="35">
        <f>$H42*N42</f>
        <v>22169.119999999999</v>
      </c>
      <c r="P42" s="35"/>
      <c r="Q42" s="37">
        <f>E42*$N42</f>
        <v>22169.119999999999</v>
      </c>
      <c r="R42" s="37">
        <f>F42*$N42</f>
        <v>0</v>
      </c>
      <c r="S42" s="56">
        <f>G42*$N42</f>
        <v>0</v>
      </c>
    </row>
    <row r="43" spans="1:19" s="4" customFormat="1" ht="16.5" hidden="1">
      <c r="A43" s="31">
        <v>34</v>
      </c>
      <c r="B43" s="31"/>
      <c r="C43" s="48" t="s">
        <v>101</v>
      </c>
      <c r="D43" s="38" t="s">
        <v>102</v>
      </c>
      <c r="E43" s="39">
        <v>12</v>
      </c>
      <c r="F43" s="39">
        <v>0</v>
      </c>
      <c r="G43" s="39">
        <v>0</v>
      </c>
      <c r="H43" s="39">
        <f>SUM(E43:G43)</f>
        <v>12</v>
      </c>
      <c r="I43" s="40" t="s">
        <v>98</v>
      </c>
      <c r="J43" s="41">
        <v>110</v>
      </c>
      <c r="K43" s="41">
        <f>$H43*$J43</f>
        <v>1320</v>
      </c>
      <c r="L43" s="35">
        <v>213.44</v>
      </c>
      <c r="M43" s="35">
        <f>$H43*L43</f>
        <v>2561.2799999999997</v>
      </c>
      <c r="N43" s="41">
        <v>326.18</v>
      </c>
      <c r="O43" s="35">
        <f>$H43*N43</f>
        <v>3914.16</v>
      </c>
      <c r="P43" s="35"/>
      <c r="Q43" s="37">
        <f>E43*$N43</f>
        <v>3914.16</v>
      </c>
      <c r="R43" s="37">
        <f>F43*$N43</f>
        <v>0</v>
      </c>
      <c r="S43" s="56">
        <f>G43*$N43</f>
        <v>0</v>
      </c>
    </row>
    <row r="44" spans="1:19" s="4" customFormat="1" ht="16.5" hidden="1">
      <c r="A44" s="31">
        <v>35</v>
      </c>
      <c r="B44" s="31"/>
      <c r="C44" s="48" t="s">
        <v>103</v>
      </c>
      <c r="D44" s="38" t="s">
        <v>104</v>
      </c>
      <c r="E44" s="39">
        <v>34</v>
      </c>
      <c r="F44" s="39">
        <v>0</v>
      </c>
      <c r="G44" s="39">
        <v>0</v>
      </c>
      <c r="H44" s="39">
        <f>SUM(E44:G44)</f>
        <v>34</v>
      </c>
      <c r="I44" s="40" t="s">
        <v>98</v>
      </c>
      <c r="J44" s="41">
        <v>115</v>
      </c>
      <c r="K44" s="41">
        <f>$H44*$J44</f>
        <v>3910</v>
      </c>
      <c r="L44" s="35">
        <v>237.52</v>
      </c>
      <c r="M44" s="35">
        <f>$H44*L44</f>
        <v>8075.68</v>
      </c>
      <c r="N44" s="41">
        <v>328.18</v>
      </c>
      <c r="O44" s="35">
        <f>$H44*N44</f>
        <v>11158.12</v>
      </c>
      <c r="P44" s="35"/>
      <c r="Q44" s="37">
        <f>E44*$N44</f>
        <v>11158.12</v>
      </c>
      <c r="R44" s="37">
        <f>F44*$N44</f>
        <v>0</v>
      </c>
      <c r="S44" s="56">
        <f>G44*$N44</f>
        <v>0</v>
      </c>
    </row>
    <row r="45" spans="1:19" s="4" customFormat="1" ht="16.5" hidden="1">
      <c r="A45" s="31">
        <v>36</v>
      </c>
      <c r="B45" s="31"/>
      <c r="C45" s="48" t="s">
        <v>105</v>
      </c>
      <c r="D45" s="38" t="s">
        <v>106</v>
      </c>
      <c r="E45" s="39">
        <v>8</v>
      </c>
      <c r="F45" s="39">
        <v>0</v>
      </c>
      <c r="G45" s="39">
        <v>0</v>
      </c>
      <c r="H45" s="39">
        <f>SUM(E45:G45)</f>
        <v>8</v>
      </c>
      <c r="I45" s="40" t="s">
        <v>98</v>
      </c>
      <c r="J45" s="41">
        <v>230</v>
      </c>
      <c r="K45" s="41">
        <f>$H45*$J45</f>
        <v>1840</v>
      </c>
      <c r="L45" s="35">
        <v>202.49</v>
      </c>
      <c r="M45" s="35">
        <f>$H45*L45</f>
        <v>1619.92</v>
      </c>
      <c r="N45" s="41">
        <v>365.09</v>
      </c>
      <c r="O45" s="35">
        <f>$H45*N45</f>
        <v>2920.72</v>
      </c>
      <c r="P45" s="35"/>
      <c r="Q45" s="37">
        <f>E45*$N45</f>
        <v>2920.72</v>
      </c>
      <c r="R45" s="37">
        <f>F45*$N45</f>
        <v>0</v>
      </c>
      <c r="S45" s="56">
        <f>G45*$N45</f>
        <v>0</v>
      </c>
    </row>
    <row r="46" spans="1:19" s="4" customFormat="1" ht="16.5" hidden="1">
      <c r="A46" s="31">
        <v>37</v>
      </c>
      <c r="B46" s="31"/>
      <c r="C46" s="48" t="s">
        <v>107</v>
      </c>
      <c r="D46" s="38" t="s">
        <v>108</v>
      </c>
      <c r="E46" s="39">
        <v>48</v>
      </c>
      <c r="F46" s="39">
        <v>0</v>
      </c>
      <c r="G46" s="39">
        <v>0</v>
      </c>
      <c r="H46" s="39">
        <f>SUM(E46:G46)</f>
        <v>48</v>
      </c>
      <c r="I46" s="40" t="s">
        <v>98</v>
      </c>
      <c r="J46" s="41">
        <v>40</v>
      </c>
      <c r="K46" s="41">
        <f>$H46*$J46</f>
        <v>1920</v>
      </c>
      <c r="L46" s="35">
        <v>21.89</v>
      </c>
      <c r="M46" s="35">
        <f>$H46*L46</f>
        <v>1050.72</v>
      </c>
      <c r="N46" s="41">
        <v>63.84</v>
      </c>
      <c r="O46" s="35">
        <f>$H46*N46</f>
        <v>3064.32</v>
      </c>
      <c r="P46" s="35"/>
      <c r="Q46" s="37">
        <f>E46*$N46</f>
        <v>3064.32</v>
      </c>
      <c r="R46" s="37">
        <f>F46*$N46</f>
        <v>0</v>
      </c>
      <c r="S46" s="56">
        <f>G46*$N46</f>
        <v>0</v>
      </c>
    </row>
    <row r="47" spans="1:19" s="4" customFormat="1" ht="16.5" hidden="1">
      <c r="A47" s="31">
        <v>38</v>
      </c>
      <c r="B47" s="31"/>
      <c r="C47" s="48" t="s">
        <v>109</v>
      </c>
      <c r="D47" s="38" t="s">
        <v>110</v>
      </c>
      <c r="E47" s="39">
        <v>185</v>
      </c>
      <c r="F47" s="39">
        <v>0</v>
      </c>
      <c r="G47" s="39">
        <v>0</v>
      </c>
      <c r="H47" s="39">
        <f>SUM(E47:G47)</f>
        <v>185</v>
      </c>
      <c r="I47" s="40" t="s">
        <v>98</v>
      </c>
      <c r="J47" s="41">
        <v>40</v>
      </c>
      <c r="K47" s="41">
        <f>$H47*$J47</f>
        <v>7400</v>
      </c>
      <c r="L47" s="35">
        <v>21.89</v>
      </c>
      <c r="M47" s="35">
        <f>$H47*L47</f>
        <v>4049.65</v>
      </c>
      <c r="N47" s="41">
        <v>63.84</v>
      </c>
      <c r="O47" s="35">
        <f>$H47*N47</f>
        <v>11810.400000000001</v>
      </c>
      <c r="P47" s="35"/>
      <c r="Q47" s="37">
        <f>E47*$N47</f>
        <v>11810.400000000001</v>
      </c>
      <c r="R47" s="37">
        <f>F47*$N47</f>
        <v>0</v>
      </c>
      <c r="S47" s="56">
        <f>G47*$N47</f>
        <v>0</v>
      </c>
    </row>
    <row r="48" spans="1:19" s="4" customFormat="1" ht="16.5">
      <c r="A48" s="31">
        <v>39</v>
      </c>
      <c r="B48" s="48" t="s">
        <v>26</v>
      </c>
      <c r="C48" s="48" t="s">
        <v>111</v>
      </c>
      <c r="D48" s="38" t="s">
        <v>112</v>
      </c>
      <c r="E48" s="39">
        <v>0</v>
      </c>
      <c r="F48" s="39">
        <v>0</v>
      </c>
      <c r="G48" s="39">
        <v>38</v>
      </c>
      <c r="H48" s="39">
        <f>SUM(E48:G48)</f>
        <v>38</v>
      </c>
      <c r="I48" s="40" t="s">
        <v>98</v>
      </c>
      <c r="J48" s="41">
        <v>110</v>
      </c>
      <c r="K48" s="41">
        <f>$H48*$J48</f>
        <v>4180</v>
      </c>
      <c r="L48" s="35">
        <v>174.04</v>
      </c>
      <c r="M48" s="35">
        <f>$H48*L48</f>
        <v>6613.5199999999995</v>
      </c>
      <c r="N48" s="41">
        <v>144.63999999999999</v>
      </c>
      <c r="O48" s="35">
        <f>$H48*N48</f>
        <v>5496.32</v>
      </c>
      <c r="P48" s="35"/>
      <c r="Q48" s="37">
        <f>E48*$N48</f>
        <v>0</v>
      </c>
      <c r="R48" s="37">
        <f>F48*$N48</f>
        <v>0</v>
      </c>
      <c r="S48" s="56">
        <f>G48*$N48</f>
        <v>5496.32</v>
      </c>
    </row>
    <row r="49" spans="1:19" s="4" customFormat="1" ht="16.5">
      <c r="A49" s="31">
        <v>40</v>
      </c>
      <c r="B49" s="48" t="s">
        <v>26</v>
      </c>
      <c r="C49" s="48" t="s">
        <v>113</v>
      </c>
      <c r="D49" s="38" t="s">
        <v>114</v>
      </c>
      <c r="E49" s="39">
        <v>0</v>
      </c>
      <c r="F49" s="39">
        <v>0</v>
      </c>
      <c r="G49" s="39">
        <v>6310</v>
      </c>
      <c r="H49" s="39">
        <f>SUM(E49:G49)</f>
        <v>6310</v>
      </c>
      <c r="I49" s="40" t="s">
        <v>98</v>
      </c>
      <c r="J49" s="41">
        <v>130</v>
      </c>
      <c r="K49" s="41">
        <f>$H49*$J49</f>
        <v>820300</v>
      </c>
      <c r="L49" s="35">
        <v>153.24</v>
      </c>
      <c r="M49" s="35">
        <f>$H49*L49</f>
        <v>966944.4</v>
      </c>
      <c r="N49" s="41">
        <v>149.63</v>
      </c>
      <c r="O49" s="35">
        <f>$H49*N49</f>
        <v>944165.29999999993</v>
      </c>
      <c r="P49" s="35"/>
      <c r="Q49" s="37">
        <f>E49*$N49</f>
        <v>0</v>
      </c>
      <c r="R49" s="37">
        <f>F49*$N49</f>
        <v>0</v>
      </c>
      <c r="S49" s="58">
        <f>G49*$N49</f>
        <v>944165.29999999993</v>
      </c>
    </row>
    <row r="50" spans="1:19" s="4" customFormat="1" ht="16.5">
      <c r="A50" s="31">
        <v>41</v>
      </c>
      <c r="B50" s="48" t="s">
        <v>26</v>
      </c>
      <c r="C50" s="48" t="s">
        <v>115</v>
      </c>
      <c r="D50" s="38" t="s">
        <v>116</v>
      </c>
      <c r="E50" s="39">
        <v>0</v>
      </c>
      <c r="F50" s="39">
        <v>0</v>
      </c>
      <c r="G50" s="39">
        <v>45</v>
      </c>
      <c r="H50" s="39">
        <f>SUM(E50:G50)</f>
        <v>45</v>
      </c>
      <c r="I50" s="40" t="s">
        <v>98</v>
      </c>
      <c r="J50" s="41">
        <v>250</v>
      </c>
      <c r="K50" s="41">
        <f>$H50*$J50</f>
        <v>11250</v>
      </c>
      <c r="L50" s="35">
        <v>886.59</v>
      </c>
      <c r="M50" s="35">
        <f>$H50*L50</f>
        <v>39896.550000000003</v>
      </c>
      <c r="N50" s="41">
        <v>798</v>
      </c>
      <c r="O50" s="35">
        <f>$H50*N50</f>
        <v>35910</v>
      </c>
      <c r="P50" s="35"/>
      <c r="Q50" s="37">
        <f>E50*$N50</f>
        <v>0</v>
      </c>
      <c r="R50" s="37">
        <f>F50*$N50</f>
        <v>0</v>
      </c>
      <c r="S50" s="56">
        <f>G50*$N50</f>
        <v>35910</v>
      </c>
    </row>
    <row r="51" spans="1:19" s="4" customFormat="1" ht="16.5" hidden="1">
      <c r="A51" s="31">
        <v>42</v>
      </c>
      <c r="B51" s="31"/>
      <c r="C51" s="48" t="s">
        <v>117</v>
      </c>
      <c r="D51" s="38" t="s">
        <v>118</v>
      </c>
      <c r="E51" s="39">
        <v>444</v>
      </c>
      <c r="F51" s="39">
        <v>0</v>
      </c>
      <c r="G51" s="39">
        <v>0</v>
      </c>
      <c r="H51" s="39">
        <f>SUM(E51:G51)</f>
        <v>444</v>
      </c>
      <c r="I51" s="40" t="s">
        <v>98</v>
      </c>
      <c r="J51" s="41">
        <v>30</v>
      </c>
      <c r="K51" s="41">
        <f>$H51*$J51</f>
        <v>13320</v>
      </c>
      <c r="L51" s="35">
        <v>174.03</v>
      </c>
      <c r="M51" s="35">
        <f>$H51*L51</f>
        <v>77269.320000000007</v>
      </c>
      <c r="N51" s="41">
        <v>36.909999999999997</v>
      </c>
      <c r="O51" s="35">
        <f>$H51*N51</f>
        <v>16388.039999999997</v>
      </c>
      <c r="P51" s="35"/>
      <c r="Q51" s="37">
        <f>E51*$N51</f>
        <v>16388.039999999997</v>
      </c>
      <c r="R51" s="37">
        <f>F51*$N51</f>
        <v>0</v>
      </c>
      <c r="S51" s="56">
        <f>G51*$N51</f>
        <v>0</v>
      </c>
    </row>
    <row r="52" spans="1:19" s="4" customFormat="1" ht="16.5" hidden="1">
      <c r="A52" s="31">
        <v>43</v>
      </c>
      <c r="B52" s="31"/>
      <c r="C52" s="48" t="s">
        <v>119</v>
      </c>
      <c r="D52" s="38" t="s">
        <v>120</v>
      </c>
      <c r="E52" s="39">
        <v>8</v>
      </c>
      <c r="F52" s="39">
        <v>0</v>
      </c>
      <c r="G52" s="39">
        <v>0</v>
      </c>
      <c r="H52" s="39">
        <f>SUM(E52:G52)</f>
        <v>8</v>
      </c>
      <c r="I52" s="40" t="s">
        <v>34</v>
      </c>
      <c r="J52" s="41">
        <v>6500</v>
      </c>
      <c r="K52" s="41">
        <f>$H52*$J52</f>
        <v>52000</v>
      </c>
      <c r="L52" s="35">
        <v>6786.26</v>
      </c>
      <c r="M52" s="35">
        <f>$H52*L52</f>
        <v>54290.080000000002</v>
      </c>
      <c r="N52" s="41">
        <v>4588.5</v>
      </c>
      <c r="O52" s="35">
        <f>$H52*N52</f>
        <v>36708</v>
      </c>
      <c r="P52" s="35"/>
      <c r="Q52" s="37">
        <f>E52*$N52</f>
        <v>36708</v>
      </c>
      <c r="R52" s="37">
        <f>F52*$N52</f>
        <v>0</v>
      </c>
      <c r="S52" s="56">
        <f>G52*$N52</f>
        <v>0</v>
      </c>
    </row>
    <row r="53" spans="1:19" s="4" customFormat="1" ht="16.5" hidden="1">
      <c r="A53" s="31">
        <v>44</v>
      </c>
      <c r="B53" s="31"/>
      <c r="C53" s="48" t="s">
        <v>121</v>
      </c>
      <c r="D53" s="38" t="s">
        <v>122</v>
      </c>
      <c r="E53" s="39">
        <v>1</v>
      </c>
      <c r="F53" s="39">
        <v>0</v>
      </c>
      <c r="G53" s="39">
        <v>0</v>
      </c>
      <c r="H53" s="39">
        <f>SUM(E53:G53)</f>
        <v>1</v>
      </c>
      <c r="I53" s="40" t="s">
        <v>34</v>
      </c>
      <c r="J53" s="41">
        <v>6500</v>
      </c>
      <c r="K53" s="41">
        <f>$H53*$J53</f>
        <v>6500</v>
      </c>
      <c r="L53" s="35">
        <v>6189.55</v>
      </c>
      <c r="M53" s="35">
        <f>$H53*L53</f>
        <v>6189.55</v>
      </c>
      <c r="N53" s="41">
        <v>4638.38</v>
      </c>
      <c r="O53" s="35">
        <f>$H53*N53</f>
        <v>4638.38</v>
      </c>
      <c r="P53" s="35"/>
      <c r="Q53" s="37">
        <f>E53*$N53</f>
        <v>4638.38</v>
      </c>
      <c r="R53" s="37">
        <f>F53*$N53</f>
        <v>0</v>
      </c>
      <c r="S53" s="56">
        <f>G53*$N53</f>
        <v>0</v>
      </c>
    </row>
    <row r="54" spans="1:19" s="4" customFormat="1" ht="16.5" hidden="1">
      <c r="A54" s="31">
        <v>45</v>
      </c>
      <c r="B54" s="31"/>
      <c r="C54" s="48" t="s">
        <v>123</v>
      </c>
      <c r="D54" s="38" t="s">
        <v>124</v>
      </c>
      <c r="E54" s="39">
        <v>2</v>
      </c>
      <c r="F54" s="39">
        <v>0</v>
      </c>
      <c r="G54" s="39">
        <v>0</v>
      </c>
      <c r="H54" s="39">
        <f>SUM(E54:G54)</f>
        <v>2</v>
      </c>
      <c r="I54" s="40" t="s">
        <v>34</v>
      </c>
      <c r="J54" s="41">
        <v>7500</v>
      </c>
      <c r="K54" s="41">
        <f>$H54*$J54</f>
        <v>15000</v>
      </c>
      <c r="L54" s="35">
        <v>9303.75</v>
      </c>
      <c r="M54" s="35">
        <f>$H54*L54</f>
        <v>18607.5</v>
      </c>
      <c r="N54" s="41">
        <v>7032.38</v>
      </c>
      <c r="O54" s="35">
        <f>$H54*N54</f>
        <v>14064.76</v>
      </c>
      <c r="P54" s="35"/>
      <c r="Q54" s="37">
        <f>E54*$N54</f>
        <v>14064.76</v>
      </c>
      <c r="R54" s="37">
        <f>F54*$N54</f>
        <v>0</v>
      </c>
      <c r="S54" s="56">
        <f>G54*$N54</f>
        <v>0</v>
      </c>
    </row>
    <row r="55" spans="1:19" s="4" customFormat="1" ht="16.5" hidden="1">
      <c r="A55" s="31">
        <v>46</v>
      </c>
      <c r="B55" s="31"/>
      <c r="C55" s="48" t="s">
        <v>125</v>
      </c>
      <c r="D55" s="38" t="s">
        <v>126</v>
      </c>
      <c r="E55" s="39">
        <v>1</v>
      </c>
      <c r="F55" s="39">
        <v>0</v>
      </c>
      <c r="G55" s="39">
        <v>0</v>
      </c>
      <c r="H55" s="39">
        <f>SUM(E55:G55)</f>
        <v>1</v>
      </c>
      <c r="I55" s="40" t="s">
        <v>34</v>
      </c>
      <c r="J55" s="41">
        <v>7500</v>
      </c>
      <c r="K55" s="41">
        <f>$H55*$J55</f>
        <v>7500</v>
      </c>
      <c r="L55" s="35">
        <v>8537.56</v>
      </c>
      <c r="M55" s="35">
        <f>$H55*L55</f>
        <v>8537.56</v>
      </c>
      <c r="N55" s="41">
        <v>7082.25</v>
      </c>
      <c r="O55" s="35">
        <f>$H55*N55</f>
        <v>7082.25</v>
      </c>
      <c r="P55" s="35"/>
      <c r="Q55" s="37">
        <f>E55*$N55</f>
        <v>7082.25</v>
      </c>
      <c r="R55" s="37">
        <f>F55*$N55</f>
        <v>0</v>
      </c>
      <c r="S55" s="56">
        <f>G55*$N55</f>
        <v>0</v>
      </c>
    </row>
    <row r="56" spans="1:19" s="4" customFormat="1" ht="16.5" hidden="1">
      <c r="A56" s="31">
        <v>47</v>
      </c>
      <c r="B56" s="31"/>
      <c r="C56" s="48" t="s">
        <v>127</v>
      </c>
      <c r="D56" s="38" t="s">
        <v>128</v>
      </c>
      <c r="E56" s="39">
        <v>4</v>
      </c>
      <c r="F56" s="39">
        <v>0</v>
      </c>
      <c r="G56" s="39">
        <v>0</v>
      </c>
      <c r="H56" s="39">
        <f>SUM(E56:G56)</f>
        <v>4</v>
      </c>
      <c r="I56" s="40" t="s">
        <v>34</v>
      </c>
      <c r="J56" s="41">
        <v>2500</v>
      </c>
      <c r="K56" s="41">
        <f>$H56*$J56</f>
        <v>10000</v>
      </c>
      <c r="L56" s="35">
        <v>5831.29</v>
      </c>
      <c r="M56" s="35">
        <f>$H56*L56</f>
        <v>23325.16</v>
      </c>
      <c r="N56" s="41">
        <v>2244.38</v>
      </c>
      <c r="O56" s="35">
        <f>$H56*N56</f>
        <v>8977.52</v>
      </c>
      <c r="P56" s="35"/>
      <c r="Q56" s="37">
        <f>E56*$N56</f>
        <v>8977.52</v>
      </c>
      <c r="R56" s="37">
        <f>F56*$N56</f>
        <v>0</v>
      </c>
      <c r="S56" s="56">
        <f>G56*$N56</f>
        <v>0</v>
      </c>
    </row>
    <row r="57" spans="1:19" s="4" customFormat="1" ht="16.5" hidden="1">
      <c r="A57" s="31">
        <v>48</v>
      </c>
      <c r="B57" s="31"/>
      <c r="C57" s="48" t="s">
        <v>129</v>
      </c>
      <c r="D57" s="38" t="s">
        <v>130</v>
      </c>
      <c r="E57" s="39">
        <v>30</v>
      </c>
      <c r="F57" s="39">
        <v>0</v>
      </c>
      <c r="G57" s="39">
        <v>0</v>
      </c>
      <c r="H57" s="39">
        <f>SUM(E57:G57)</f>
        <v>30</v>
      </c>
      <c r="I57" s="40" t="s">
        <v>34</v>
      </c>
      <c r="J57" s="41">
        <v>3500</v>
      </c>
      <c r="K57" s="41">
        <f>$H57*$J57</f>
        <v>105000</v>
      </c>
      <c r="L57" s="35">
        <v>5425.06</v>
      </c>
      <c r="M57" s="35">
        <f>$H57*L57</f>
        <v>162751.80000000002</v>
      </c>
      <c r="N57" s="41">
        <v>2842.88</v>
      </c>
      <c r="O57" s="35">
        <f>$H57*N57</f>
        <v>85286.400000000009</v>
      </c>
      <c r="P57" s="35"/>
      <c r="Q57" s="37">
        <f>E57*$N57</f>
        <v>85286.400000000009</v>
      </c>
      <c r="R57" s="37">
        <f>F57*$N57</f>
        <v>0</v>
      </c>
      <c r="S57" s="56">
        <f>G57*$N57</f>
        <v>0</v>
      </c>
    </row>
    <row r="58" spans="1:19" s="4" customFormat="1" ht="16.5" hidden="1">
      <c r="A58" s="31">
        <v>49</v>
      </c>
      <c r="B58" s="31"/>
      <c r="C58" s="48" t="s">
        <v>131</v>
      </c>
      <c r="D58" s="38" t="s">
        <v>132</v>
      </c>
      <c r="E58" s="39">
        <v>4</v>
      </c>
      <c r="F58" s="39">
        <v>0</v>
      </c>
      <c r="G58" s="39">
        <v>0</v>
      </c>
      <c r="H58" s="39">
        <f>SUM(E58:G58)</f>
        <v>4</v>
      </c>
      <c r="I58" s="40" t="s">
        <v>34</v>
      </c>
      <c r="J58" s="41">
        <v>500</v>
      </c>
      <c r="K58" s="41">
        <f>$H58*$J58</f>
        <v>2000</v>
      </c>
      <c r="L58" s="35">
        <v>875.65</v>
      </c>
      <c r="M58" s="35">
        <f>$H58*L58</f>
        <v>3502.6</v>
      </c>
      <c r="N58" s="41">
        <v>1596</v>
      </c>
      <c r="O58" s="35">
        <f>$H58*N58</f>
        <v>6384</v>
      </c>
      <c r="P58" s="35"/>
      <c r="Q58" s="37">
        <f>E58*$N58</f>
        <v>6384</v>
      </c>
      <c r="R58" s="37">
        <f>F58*$N58</f>
        <v>0</v>
      </c>
      <c r="S58" s="56">
        <f>G58*$N58</f>
        <v>0</v>
      </c>
    </row>
    <row r="59" spans="1:19" s="4" customFormat="1" ht="16.5" hidden="1">
      <c r="A59" s="31">
        <v>50</v>
      </c>
      <c r="B59" s="31"/>
      <c r="C59" s="48" t="s">
        <v>133</v>
      </c>
      <c r="D59" s="38" t="s">
        <v>134</v>
      </c>
      <c r="E59" s="39">
        <v>9</v>
      </c>
      <c r="F59" s="39">
        <v>0</v>
      </c>
      <c r="G59" s="39">
        <v>0</v>
      </c>
      <c r="H59" s="39">
        <f>SUM(E59:G59)</f>
        <v>9</v>
      </c>
      <c r="I59" s="40" t="s">
        <v>34</v>
      </c>
      <c r="J59" s="41">
        <v>800</v>
      </c>
      <c r="K59" s="41">
        <f>$H59*$J59</f>
        <v>7200</v>
      </c>
      <c r="L59" s="35">
        <v>437.82</v>
      </c>
      <c r="M59" s="35">
        <f>$H59*L59</f>
        <v>3940.38</v>
      </c>
      <c r="N59" s="41">
        <v>723.19</v>
      </c>
      <c r="O59" s="35">
        <f>$H59*N59</f>
        <v>6508.7100000000009</v>
      </c>
      <c r="P59" s="35"/>
      <c r="Q59" s="37">
        <f>E59*$N59</f>
        <v>6508.7100000000009</v>
      </c>
      <c r="R59" s="37">
        <f>F59*$N59</f>
        <v>0</v>
      </c>
      <c r="S59" s="56">
        <f>G59*$N59</f>
        <v>0</v>
      </c>
    </row>
    <row r="60" spans="1:19" s="4" customFormat="1" ht="16.5" hidden="1">
      <c r="A60" s="31">
        <v>51</v>
      </c>
      <c r="B60" s="31"/>
      <c r="C60" s="48" t="s">
        <v>135</v>
      </c>
      <c r="D60" s="38" t="s">
        <v>136</v>
      </c>
      <c r="E60" s="39">
        <v>7530</v>
      </c>
      <c r="F60" s="39">
        <v>0</v>
      </c>
      <c r="G60" s="39">
        <v>0</v>
      </c>
      <c r="H60" s="39">
        <f>SUM(E60:G60)</f>
        <v>7530</v>
      </c>
      <c r="I60" s="40" t="s">
        <v>98</v>
      </c>
      <c r="J60" s="41">
        <v>45</v>
      </c>
      <c r="K60" s="41">
        <f>$H60*$J60</f>
        <v>338850</v>
      </c>
      <c r="L60" s="35">
        <v>63.14</v>
      </c>
      <c r="M60" s="35">
        <f>$H60*L60</f>
        <v>475444.2</v>
      </c>
      <c r="N60" s="41">
        <v>55.79</v>
      </c>
      <c r="O60" s="35">
        <f>$H60*N60</f>
        <v>420098.7</v>
      </c>
      <c r="P60" s="35"/>
      <c r="Q60" s="37">
        <f>E60*$N60</f>
        <v>420098.7</v>
      </c>
      <c r="R60" s="37">
        <f>F60*$N60</f>
        <v>0</v>
      </c>
      <c r="S60" s="56">
        <f>G60*$N60</f>
        <v>0</v>
      </c>
    </row>
    <row r="61" spans="1:19" s="4" customFormat="1" ht="28.5" hidden="1">
      <c r="A61" s="31">
        <v>52</v>
      </c>
      <c r="B61" s="31"/>
      <c r="C61" s="48" t="s">
        <v>137</v>
      </c>
      <c r="D61" s="38" t="s">
        <v>138</v>
      </c>
      <c r="E61" s="39">
        <v>4357</v>
      </c>
      <c r="F61" s="39">
        <v>0</v>
      </c>
      <c r="G61" s="39">
        <v>0</v>
      </c>
      <c r="H61" s="39">
        <f>SUM(E61:G61)</f>
        <v>4357</v>
      </c>
      <c r="I61" s="40" t="s">
        <v>98</v>
      </c>
      <c r="J61" s="41">
        <v>50</v>
      </c>
      <c r="K61" s="41">
        <f>$H61*$J61</f>
        <v>217850</v>
      </c>
      <c r="L61" s="35">
        <v>56.71</v>
      </c>
      <c r="M61" s="35">
        <f>$H61*L61</f>
        <v>247085.47</v>
      </c>
      <c r="N61" s="41">
        <v>43.28</v>
      </c>
      <c r="O61" s="35">
        <f>$H61*N61</f>
        <v>188570.96</v>
      </c>
      <c r="P61" s="35"/>
      <c r="Q61" s="37">
        <f>E61*$N61</f>
        <v>188570.96</v>
      </c>
      <c r="R61" s="37">
        <f>F61*$N61</f>
        <v>0</v>
      </c>
      <c r="S61" s="56">
        <f>G61*$N61</f>
        <v>0</v>
      </c>
    </row>
    <row r="62" spans="1:19" s="4" customFormat="1" ht="16.5" hidden="1">
      <c r="A62" s="31">
        <v>53</v>
      </c>
      <c r="B62" s="31"/>
      <c r="C62" s="48" t="s">
        <v>139</v>
      </c>
      <c r="D62" s="38" t="s">
        <v>140</v>
      </c>
      <c r="E62" s="39">
        <v>56</v>
      </c>
      <c r="F62" s="39">
        <v>0</v>
      </c>
      <c r="G62" s="39">
        <v>0</v>
      </c>
      <c r="H62" s="39">
        <f>SUM(E62:G62)</f>
        <v>56</v>
      </c>
      <c r="I62" s="40" t="s">
        <v>98</v>
      </c>
      <c r="J62" s="41">
        <v>100</v>
      </c>
      <c r="K62" s="41">
        <f>$H62*$J62</f>
        <v>5600</v>
      </c>
      <c r="L62" s="35">
        <v>86.04</v>
      </c>
      <c r="M62" s="35">
        <f>$H62*L62</f>
        <v>4818.2400000000007</v>
      </c>
      <c r="N62" s="41">
        <v>124.38</v>
      </c>
      <c r="O62" s="35">
        <f>$H62*N62</f>
        <v>6965.28</v>
      </c>
      <c r="P62" s="35"/>
      <c r="Q62" s="37">
        <f>E62*$N62</f>
        <v>6965.28</v>
      </c>
      <c r="R62" s="37">
        <f>F62*$N62</f>
        <v>0</v>
      </c>
      <c r="S62" s="56">
        <f>G62*$N62</f>
        <v>0</v>
      </c>
    </row>
    <row r="63" spans="1:19" s="4" customFormat="1" ht="16.5" hidden="1">
      <c r="A63" s="31">
        <v>54</v>
      </c>
      <c r="B63" s="31"/>
      <c r="C63" s="48" t="s">
        <v>141</v>
      </c>
      <c r="D63" s="38" t="s">
        <v>142</v>
      </c>
      <c r="E63" s="39">
        <v>29</v>
      </c>
      <c r="F63" s="39">
        <v>0</v>
      </c>
      <c r="G63" s="39">
        <v>0</v>
      </c>
      <c r="H63" s="39">
        <f>SUM(E63:G63)</f>
        <v>29</v>
      </c>
      <c r="I63" s="40" t="s">
        <v>85</v>
      </c>
      <c r="J63" s="41">
        <v>70</v>
      </c>
      <c r="K63" s="41">
        <f>$H63*$J63</f>
        <v>2030</v>
      </c>
      <c r="L63" s="35">
        <v>201.09</v>
      </c>
      <c r="M63" s="35">
        <f>$H63*L63</f>
        <v>5831.61</v>
      </c>
      <c r="N63" s="41">
        <v>116.02</v>
      </c>
      <c r="O63" s="35">
        <f>$H63*N63</f>
        <v>3364.58</v>
      </c>
      <c r="P63" s="35"/>
      <c r="Q63" s="37">
        <f>E63*$N63</f>
        <v>3364.58</v>
      </c>
      <c r="R63" s="37">
        <f>F63*$N63</f>
        <v>0</v>
      </c>
      <c r="S63" s="56">
        <f>G63*$N63</f>
        <v>0</v>
      </c>
    </row>
    <row r="64" spans="1:19" s="4" customFormat="1" ht="16.5" hidden="1">
      <c r="A64" s="31">
        <v>55</v>
      </c>
      <c r="B64" s="31"/>
      <c r="C64" s="48" t="s">
        <v>143</v>
      </c>
      <c r="D64" s="38" t="s">
        <v>144</v>
      </c>
      <c r="E64" s="39">
        <v>1</v>
      </c>
      <c r="F64" s="39">
        <v>0</v>
      </c>
      <c r="G64" s="39">
        <v>0</v>
      </c>
      <c r="H64" s="39">
        <f>SUM(E64:G64)</f>
        <v>1</v>
      </c>
      <c r="I64" s="40" t="s">
        <v>34</v>
      </c>
      <c r="J64" s="41">
        <v>3000</v>
      </c>
      <c r="K64" s="41">
        <f>$H64*$J64</f>
        <v>3000</v>
      </c>
      <c r="L64" s="35">
        <v>17075.12</v>
      </c>
      <c r="M64" s="35">
        <f>$H64*L64</f>
        <v>17075.12</v>
      </c>
      <c r="N64" s="41">
        <v>12967.5</v>
      </c>
      <c r="O64" s="35">
        <f>$H64*N64</f>
        <v>12967.5</v>
      </c>
      <c r="P64" s="35"/>
      <c r="Q64" s="37">
        <f>E64*$N64</f>
        <v>12967.5</v>
      </c>
      <c r="R64" s="37">
        <f>F64*$N64</f>
        <v>0</v>
      </c>
      <c r="S64" s="56">
        <f>G64*$N64</f>
        <v>0</v>
      </c>
    </row>
    <row r="65" spans="1:19" s="4" customFormat="1" ht="16.5" hidden="1">
      <c r="A65" s="31">
        <v>56</v>
      </c>
      <c r="B65" s="31"/>
      <c r="C65" s="48" t="s">
        <v>145</v>
      </c>
      <c r="D65" s="38" t="s">
        <v>146</v>
      </c>
      <c r="E65" s="39">
        <v>1</v>
      </c>
      <c r="F65" s="39">
        <v>0</v>
      </c>
      <c r="G65" s="39">
        <v>0</v>
      </c>
      <c r="H65" s="39">
        <f>SUM(E65:G65)</f>
        <v>1</v>
      </c>
      <c r="I65" s="40" t="s">
        <v>34</v>
      </c>
      <c r="J65" s="41">
        <v>3200</v>
      </c>
      <c r="K65" s="41">
        <f>$H65*$J65</f>
        <v>3200</v>
      </c>
      <c r="L65" s="35">
        <v>18826.41</v>
      </c>
      <c r="M65" s="35">
        <f>$H65*L65</f>
        <v>18826.41</v>
      </c>
      <c r="N65" s="41">
        <v>13665.75</v>
      </c>
      <c r="O65" s="35">
        <f>$H65*N65</f>
        <v>13665.75</v>
      </c>
      <c r="P65" s="35"/>
      <c r="Q65" s="37">
        <f>E65*$N65</f>
        <v>13665.75</v>
      </c>
      <c r="R65" s="37">
        <f>F65*$N65</f>
        <v>0</v>
      </c>
      <c r="S65" s="56">
        <f>G65*$N65</f>
        <v>0</v>
      </c>
    </row>
    <row r="66" spans="1:19" s="4" customFormat="1" ht="16.5" hidden="1">
      <c r="A66" s="31">
        <v>57</v>
      </c>
      <c r="B66" s="31"/>
      <c r="C66" s="48" t="s">
        <v>147</v>
      </c>
      <c r="D66" s="38" t="s">
        <v>148</v>
      </c>
      <c r="E66" s="39">
        <v>1</v>
      </c>
      <c r="F66" s="39">
        <v>0</v>
      </c>
      <c r="G66" s="39">
        <v>0</v>
      </c>
      <c r="H66" s="39">
        <f>SUM(E66:G66)</f>
        <v>1</v>
      </c>
      <c r="I66" s="40" t="s">
        <v>34</v>
      </c>
      <c r="J66" s="41">
        <v>3500</v>
      </c>
      <c r="K66" s="41">
        <f>$H66*$J66</f>
        <v>3500</v>
      </c>
      <c r="L66" s="35">
        <v>20030.43</v>
      </c>
      <c r="M66" s="35">
        <f>$H66*L66</f>
        <v>20030.43</v>
      </c>
      <c r="N66" s="41">
        <v>15186.94</v>
      </c>
      <c r="O66" s="35">
        <f>$H66*N66</f>
        <v>15186.94</v>
      </c>
      <c r="P66" s="35"/>
      <c r="Q66" s="37">
        <f>E66*$N66</f>
        <v>15186.94</v>
      </c>
      <c r="R66" s="37">
        <f>F66*$N66</f>
        <v>0</v>
      </c>
      <c r="S66" s="56">
        <f>G66*$N66</f>
        <v>0</v>
      </c>
    </row>
    <row r="67" spans="1:19" s="4" customFormat="1" ht="16.5">
      <c r="A67" s="31">
        <v>58</v>
      </c>
      <c r="B67" s="31"/>
      <c r="C67" s="48" t="s">
        <v>149</v>
      </c>
      <c r="D67" s="38" t="s">
        <v>150</v>
      </c>
      <c r="E67" s="39">
        <v>12.440000000000001</v>
      </c>
      <c r="F67" s="39">
        <v>1</v>
      </c>
      <c r="G67" s="39">
        <v>7.56</v>
      </c>
      <c r="H67" s="39">
        <f>SUM(E67:G67)</f>
        <v>21</v>
      </c>
      <c r="I67" s="40" t="s">
        <v>151</v>
      </c>
      <c r="J67" s="41">
        <v>3000</v>
      </c>
      <c r="K67" s="41">
        <f>$H67*$J67</f>
        <v>63000</v>
      </c>
      <c r="L67" s="35">
        <v>2971.88</v>
      </c>
      <c r="M67" s="35">
        <f>$H67*L67</f>
        <v>62409.48</v>
      </c>
      <c r="N67" s="41">
        <v>3904.66</v>
      </c>
      <c r="O67" s="35">
        <f>$H67*N67</f>
        <v>81997.86</v>
      </c>
      <c r="P67" s="35"/>
      <c r="Q67" s="37">
        <f>E67*$N67</f>
        <v>48573.970400000006</v>
      </c>
      <c r="R67" s="37">
        <f>F67*$N67</f>
        <v>3904.66</v>
      </c>
      <c r="S67" s="56">
        <f>G67*$N67</f>
        <v>29519.229599999999</v>
      </c>
    </row>
    <row r="68" spans="1:19" s="4" customFormat="1" ht="16.5">
      <c r="A68" s="31">
        <v>59</v>
      </c>
      <c r="B68" s="31"/>
      <c r="C68" s="48" t="s">
        <v>152</v>
      </c>
      <c r="D68" s="38" t="s">
        <v>153</v>
      </c>
      <c r="E68" s="42">
        <v>0.54</v>
      </c>
      <c r="F68" s="42">
        <v>0.1</v>
      </c>
      <c r="G68" s="42">
        <v>0.36</v>
      </c>
      <c r="H68" s="39">
        <f>SUM(E68:G68)</f>
        <v>1</v>
      </c>
      <c r="I68" s="40" t="s">
        <v>154</v>
      </c>
      <c r="J68" s="41">
        <v>240000</v>
      </c>
      <c r="K68" s="41">
        <f>$H68*$J68</f>
        <v>240000</v>
      </c>
      <c r="L68" s="35">
        <v>629855.47</v>
      </c>
      <c r="M68" s="35">
        <f>$H68*L68</f>
        <v>629855.47</v>
      </c>
      <c r="N68" s="41">
        <v>455530</v>
      </c>
      <c r="O68" s="35">
        <f>$H68*N68</f>
        <v>455530</v>
      </c>
      <c r="P68" s="35"/>
      <c r="Q68" s="37">
        <f>E68*$N68</f>
        <v>245986.2</v>
      </c>
      <c r="R68" s="37">
        <f>F68*$N68</f>
        <v>45553</v>
      </c>
      <c r="S68" s="56">
        <f>G68*$N68</f>
        <v>163990.79999999999</v>
      </c>
    </row>
    <row r="69" spans="1:19" s="4" customFormat="1" ht="16.5" hidden="1">
      <c r="A69" s="31">
        <v>60</v>
      </c>
      <c r="B69" s="31"/>
      <c r="C69" s="48" t="s">
        <v>155</v>
      </c>
      <c r="D69" s="38" t="s">
        <v>156</v>
      </c>
      <c r="E69" s="39">
        <v>0</v>
      </c>
      <c r="F69" s="39">
        <v>16</v>
      </c>
      <c r="G69" s="39">
        <v>0</v>
      </c>
      <c r="H69" s="39">
        <f>SUM(E69:G69)</f>
        <v>16</v>
      </c>
      <c r="I69" s="40" t="s">
        <v>98</v>
      </c>
      <c r="J69" s="41">
        <v>33.5</v>
      </c>
      <c r="K69" s="41">
        <f>$H69*$J69</f>
        <v>536</v>
      </c>
      <c r="L69" s="35">
        <v>54.18</v>
      </c>
      <c r="M69" s="35">
        <f>$H69*L69</f>
        <v>866.88</v>
      </c>
      <c r="N69" s="41">
        <v>51.98</v>
      </c>
      <c r="O69" s="35">
        <f>$H69*N69</f>
        <v>831.68</v>
      </c>
      <c r="P69" s="35"/>
      <c r="Q69" s="37">
        <f>E69*$N69</f>
        <v>0</v>
      </c>
      <c r="R69" s="37">
        <f>F69*$N69</f>
        <v>831.68</v>
      </c>
      <c r="S69" s="56">
        <f>G69*$N69</f>
        <v>0</v>
      </c>
    </row>
    <row r="70" spans="1:19" s="4" customFormat="1" ht="28.5" hidden="1">
      <c r="A70" s="31">
        <v>61</v>
      </c>
      <c r="B70" s="48" t="s">
        <v>26</v>
      </c>
      <c r="C70" s="48" t="s">
        <v>157</v>
      </c>
      <c r="D70" s="38" t="s">
        <v>158</v>
      </c>
      <c r="E70" s="39">
        <v>257.5</v>
      </c>
      <c r="F70" s="39">
        <v>257.5</v>
      </c>
      <c r="G70" s="39">
        <v>0</v>
      </c>
      <c r="H70" s="39">
        <f>SUM(E70:G70)</f>
        <v>515</v>
      </c>
      <c r="I70" s="40" t="s">
        <v>85</v>
      </c>
      <c r="J70" s="41">
        <v>8</v>
      </c>
      <c r="K70" s="41">
        <f>$H70*$J70</f>
        <v>4120</v>
      </c>
      <c r="L70" s="35">
        <v>10.95</v>
      </c>
      <c r="M70" s="35">
        <f>$H70*L70</f>
        <v>5639.25</v>
      </c>
      <c r="N70" s="41">
        <v>10.5</v>
      </c>
      <c r="O70" s="35">
        <f>$H70*N70</f>
        <v>5407.5</v>
      </c>
      <c r="P70" s="35"/>
      <c r="Q70" s="37">
        <f>E70*$N70</f>
        <v>2703.75</v>
      </c>
      <c r="R70" s="37">
        <f>F70*$N70</f>
        <v>2703.75</v>
      </c>
      <c r="S70" s="56">
        <f>G70*$N70</f>
        <v>0</v>
      </c>
    </row>
    <row r="71" spans="1:19" s="4" customFormat="1" ht="16.5" hidden="1">
      <c r="A71" s="31">
        <v>62</v>
      </c>
      <c r="B71" s="48" t="s">
        <v>26</v>
      </c>
      <c r="C71" s="48" t="s">
        <v>159</v>
      </c>
      <c r="D71" s="38" t="s">
        <v>160</v>
      </c>
      <c r="E71" s="39">
        <v>1139</v>
      </c>
      <c r="F71" s="39">
        <v>1139</v>
      </c>
      <c r="G71" s="39">
        <v>0</v>
      </c>
      <c r="H71" s="39">
        <f>SUM(E71:G71)</f>
        <v>2278</v>
      </c>
      <c r="I71" s="40" t="s">
        <v>98</v>
      </c>
      <c r="J71" s="41">
        <v>2</v>
      </c>
      <c r="K71" s="41">
        <f>$H71*$J71</f>
        <v>4556</v>
      </c>
      <c r="L71" s="35">
        <v>3.95</v>
      </c>
      <c r="M71" s="35">
        <f>$H71*L71</f>
        <v>8998.1</v>
      </c>
      <c r="N71" s="41">
        <v>3.79</v>
      </c>
      <c r="O71" s="35">
        <f>$H71*N71</f>
        <v>8633.6200000000008</v>
      </c>
      <c r="P71" s="35"/>
      <c r="Q71" s="37">
        <f>E71*$N71</f>
        <v>4316.8100000000004</v>
      </c>
      <c r="R71" s="37">
        <f>F71*$N71</f>
        <v>4316.8100000000004</v>
      </c>
      <c r="S71" s="56">
        <f>G71*$N71</f>
        <v>0</v>
      </c>
    </row>
    <row r="72" spans="1:19" s="4" customFormat="1" ht="16.5" hidden="1">
      <c r="A72" s="31">
        <v>63</v>
      </c>
      <c r="B72" s="48" t="s">
        <v>26</v>
      </c>
      <c r="C72" s="48" t="s">
        <v>161</v>
      </c>
      <c r="D72" s="38" t="s">
        <v>162</v>
      </c>
      <c r="E72" s="39">
        <v>2965.5</v>
      </c>
      <c r="F72" s="39">
        <v>2965.5</v>
      </c>
      <c r="G72" s="39">
        <v>0</v>
      </c>
      <c r="H72" s="39">
        <f>SUM(E72:G72)</f>
        <v>5931</v>
      </c>
      <c r="I72" s="40" t="s">
        <v>98</v>
      </c>
      <c r="J72" s="41">
        <v>1.5</v>
      </c>
      <c r="K72" s="41">
        <f>$H72*$J72</f>
        <v>8896.5</v>
      </c>
      <c r="L72" s="35">
        <v>5.93</v>
      </c>
      <c r="M72" s="35">
        <f>$H72*L72</f>
        <v>35170.83</v>
      </c>
      <c r="N72" s="41">
        <v>5.69</v>
      </c>
      <c r="O72" s="35">
        <f>$H72*N72</f>
        <v>33747.39</v>
      </c>
      <c r="P72" s="35"/>
      <c r="Q72" s="37">
        <f>E72*$N72</f>
        <v>16873.695</v>
      </c>
      <c r="R72" s="37">
        <f>F72*$N72</f>
        <v>16873.695</v>
      </c>
      <c r="S72" s="56">
        <f>G72*$N72</f>
        <v>0</v>
      </c>
    </row>
    <row r="73" spans="1:19" s="4" customFormat="1" ht="16.5" hidden="1">
      <c r="A73" s="31">
        <v>64</v>
      </c>
      <c r="B73" s="48" t="s">
        <v>26</v>
      </c>
      <c r="C73" s="48" t="s">
        <v>163</v>
      </c>
      <c r="D73" s="38" t="s">
        <v>164</v>
      </c>
      <c r="E73" s="39">
        <v>59</v>
      </c>
      <c r="F73" s="39">
        <v>59</v>
      </c>
      <c r="G73" s="39">
        <v>0</v>
      </c>
      <c r="H73" s="39">
        <f>SUM(E73:G73)</f>
        <v>118</v>
      </c>
      <c r="I73" s="40" t="s">
        <v>98</v>
      </c>
      <c r="J73" s="41">
        <v>3.8</v>
      </c>
      <c r="K73" s="41">
        <f>$H73*$J73</f>
        <v>448.4</v>
      </c>
      <c r="L73" s="35">
        <v>11.85</v>
      </c>
      <c r="M73" s="35">
        <f>$H73*L73</f>
        <v>1398.3</v>
      </c>
      <c r="N73" s="41">
        <v>11.36</v>
      </c>
      <c r="O73" s="35">
        <f>$H73*N73</f>
        <v>1340.48</v>
      </c>
      <c r="P73" s="35"/>
      <c r="Q73" s="37">
        <f>E73*$N73</f>
        <v>670.24</v>
      </c>
      <c r="R73" s="37">
        <f>F73*$N73</f>
        <v>670.24</v>
      </c>
      <c r="S73" s="56">
        <f>G73*$N73</f>
        <v>0</v>
      </c>
    </row>
    <row r="74" spans="1:19" s="4" customFormat="1" ht="16.5" hidden="1">
      <c r="A74" s="31">
        <v>65</v>
      </c>
      <c r="B74" s="48" t="s">
        <v>26</v>
      </c>
      <c r="C74" s="48" t="s">
        <v>165</v>
      </c>
      <c r="D74" s="38" t="s">
        <v>166</v>
      </c>
      <c r="E74" s="39">
        <v>1183.5</v>
      </c>
      <c r="F74" s="39">
        <v>1183.5</v>
      </c>
      <c r="G74" s="39">
        <v>0</v>
      </c>
      <c r="H74" s="39">
        <f>SUM(E74:G74)</f>
        <v>2367</v>
      </c>
      <c r="I74" s="40" t="s">
        <v>98</v>
      </c>
      <c r="J74" s="41">
        <v>20</v>
      </c>
      <c r="K74" s="41">
        <f>$H74*$J74</f>
        <v>47340</v>
      </c>
      <c r="L74" s="35">
        <v>24.08</v>
      </c>
      <c r="M74" s="35">
        <f>$H74*L74</f>
        <v>56997.359999999993</v>
      </c>
      <c r="N74" s="41">
        <v>23.1</v>
      </c>
      <c r="O74" s="35">
        <f>$H74*N74</f>
        <v>54677.700000000004</v>
      </c>
      <c r="P74" s="35"/>
      <c r="Q74" s="37">
        <f>E74*$N74</f>
        <v>27338.850000000002</v>
      </c>
      <c r="R74" s="37">
        <f>F74*$N74</f>
        <v>27338.850000000002</v>
      </c>
      <c r="S74" s="56">
        <f>G74*$N74</f>
        <v>0</v>
      </c>
    </row>
    <row r="75" spans="1:19" s="4" customFormat="1" ht="28.5" hidden="1">
      <c r="A75" s="31">
        <v>66</v>
      </c>
      <c r="B75" s="48" t="s">
        <v>26</v>
      </c>
      <c r="C75" s="48" t="s">
        <v>167</v>
      </c>
      <c r="D75" s="38" t="s">
        <v>168</v>
      </c>
      <c r="E75" s="39">
        <v>257.5</v>
      </c>
      <c r="F75" s="39">
        <v>257.5</v>
      </c>
      <c r="G75" s="39">
        <v>0</v>
      </c>
      <c r="H75" s="39">
        <f>SUM(E75:G75)</f>
        <v>515</v>
      </c>
      <c r="I75" s="40" t="s">
        <v>85</v>
      </c>
      <c r="J75" s="41">
        <v>6</v>
      </c>
      <c r="K75" s="41">
        <f>$H75*$J75</f>
        <v>3090</v>
      </c>
      <c r="L75" s="35">
        <v>9.85</v>
      </c>
      <c r="M75" s="35">
        <f>$H75*L75</f>
        <v>5072.75</v>
      </c>
      <c r="N75" s="41">
        <v>9.4499999999999993</v>
      </c>
      <c r="O75" s="35">
        <f>$H75*N75</f>
        <v>4866.75</v>
      </c>
      <c r="P75" s="35"/>
      <c r="Q75" s="37">
        <f>E75*$N75</f>
        <v>2433.375</v>
      </c>
      <c r="R75" s="37">
        <f>F75*$N75</f>
        <v>2433.375</v>
      </c>
      <c r="S75" s="56">
        <f>G75*$N75</f>
        <v>0</v>
      </c>
    </row>
    <row r="76" spans="1:19" s="4" customFormat="1" ht="16.5" hidden="1">
      <c r="A76" s="31">
        <v>67</v>
      </c>
      <c r="B76" s="48" t="s">
        <v>26</v>
      </c>
      <c r="C76" s="48" t="s">
        <v>169</v>
      </c>
      <c r="D76" s="38" t="s">
        <v>170</v>
      </c>
      <c r="E76" s="39">
        <v>1139</v>
      </c>
      <c r="F76" s="39">
        <v>1139</v>
      </c>
      <c r="G76" s="39">
        <v>0</v>
      </c>
      <c r="H76" s="39">
        <f>SUM(E76:G76)</f>
        <v>2278</v>
      </c>
      <c r="I76" s="40" t="s">
        <v>98</v>
      </c>
      <c r="J76" s="41">
        <v>1</v>
      </c>
      <c r="K76" s="41">
        <f>$H76*$J76</f>
        <v>2278</v>
      </c>
      <c r="L76" s="35">
        <v>2.74</v>
      </c>
      <c r="M76" s="35">
        <f>$H76*L76</f>
        <v>6241.72</v>
      </c>
      <c r="N76" s="41">
        <v>2.63</v>
      </c>
      <c r="O76" s="35">
        <f>$H76*N76</f>
        <v>5991.1399999999994</v>
      </c>
      <c r="P76" s="35"/>
      <c r="Q76" s="37">
        <f>E76*$N76</f>
        <v>2995.5699999999997</v>
      </c>
      <c r="R76" s="37">
        <f>F76*$N76</f>
        <v>2995.5699999999997</v>
      </c>
      <c r="S76" s="56">
        <f>G76*$N76</f>
        <v>0</v>
      </c>
    </row>
    <row r="77" spans="1:19" s="4" customFormat="1" ht="16.5" hidden="1">
      <c r="A77" s="31">
        <v>68</v>
      </c>
      <c r="B77" s="48" t="s">
        <v>26</v>
      </c>
      <c r="C77" s="48" t="s">
        <v>171</v>
      </c>
      <c r="D77" s="38" t="s">
        <v>172</v>
      </c>
      <c r="E77" s="39">
        <v>2965.5</v>
      </c>
      <c r="F77" s="39">
        <v>2965.5</v>
      </c>
      <c r="G77" s="39">
        <v>0</v>
      </c>
      <c r="H77" s="39">
        <f>SUM(E77:G77)</f>
        <v>5931</v>
      </c>
      <c r="I77" s="40" t="s">
        <v>98</v>
      </c>
      <c r="J77" s="41">
        <v>0.75</v>
      </c>
      <c r="K77" s="41">
        <f>$H77*$J77</f>
        <v>4448.25</v>
      </c>
      <c r="L77" s="35">
        <v>4.38</v>
      </c>
      <c r="M77" s="35">
        <f>$H77*L77</f>
        <v>25977.78</v>
      </c>
      <c r="N77" s="41">
        <v>4.2</v>
      </c>
      <c r="O77" s="35">
        <f>$H77*N77</f>
        <v>24910.2</v>
      </c>
      <c r="P77" s="35"/>
      <c r="Q77" s="37">
        <f>E77*$N77</f>
        <v>12455.1</v>
      </c>
      <c r="R77" s="37">
        <f>F77*$N77</f>
        <v>12455.1</v>
      </c>
      <c r="S77" s="56">
        <f>G77*$N77</f>
        <v>0</v>
      </c>
    </row>
    <row r="78" spans="1:19" s="4" customFormat="1" ht="16.5" hidden="1">
      <c r="A78" s="31">
        <v>69</v>
      </c>
      <c r="B78" s="48" t="s">
        <v>26</v>
      </c>
      <c r="C78" s="48" t="s">
        <v>173</v>
      </c>
      <c r="D78" s="38" t="s">
        <v>174</v>
      </c>
      <c r="E78" s="39">
        <v>59</v>
      </c>
      <c r="F78" s="39">
        <v>59</v>
      </c>
      <c r="G78" s="39">
        <v>0</v>
      </c>
      <c r="H78" s="39">
        <f>SUM(E78:G78)</f>
        <v>118</v>
      </c>
      <c r="I78" s="40" t="s">
        <v>98</v>
      </c>
      <c r="J78" s="41">
        <v>2.5</v>
      </c>
      <c r="K78" s="41">
        <f>$H78*$J78</f>
        <v>295</v>
      </c>
      <c r="L78" s="35">
        <v>13.13</v>
      </c>
      <c r="M78" s="35">
        <f>$H78*L78</f>
        <v>1549.3400000000001</v>
      </c>
      <c r="N78" s="41">
        <v>12.6</v>
      </c>
      <c r="O78" s="35">
        <f>$H78*N78</f>
        <v>1486.8</v>
      </c>
      <c r="P78" s="35"/>
      <c r="Q78" s="37">
        <f>E78*$N78</f>
        <v>743.4</v>
      </c>
      <c r="R78" s="37">
        <f>F78*$N78</f>
        <v>743.4</v>
      </c>
      <c r="S78" s="56">
        <f>G78*$N78</f>
        <v>0</v>
      </c>
    </row>
    <row r="79" spans="1:19" s="4" customFormat="1" ht="16.5" hidden="1">
      <c r="A79" s="31">
        <v>70</v>
      </c>
      <c r="B79" s="48" t="s">
        <v>26</v>
      </c>
      <c r="C79" s="48" t="s">
        <v>175</v>
      </c>
      <c r="D79" s="38" t="s">
        <v>176</v>
      </c>
      <c r="E79" s="39">
        <v>1183.5</v>
      </c>
      <c r="F79" s="39">
        <v>1183.5</v>
      </c>
      <c r="G79" s="39">
        <v>0</v>
      </c>
      <c r="H79" s="39">
        <f>SUM(E79:G79)</f>
        <v>2367</v>
      </c>
      <c r="I79" s="40" t="s">
        <v>98</v>
      </c>
      <c r="J79" s="41">
        <v>5</v>
      </c>
      <c r="K79" s="41">
        <f>$H79*$J79</f>
        <v>11835</v>
      </c>
      <c r="L79" s="35">
        <v>19.7</v>
      </c>
      <c r="M79" s="35">
        <f>$H79*L79</f>
        <v>46629.9</v>
      </c>
      <c r="N79" s="41">
        <v>18.899999999999999</v>
      </c>
      <c r="O79" s="35">
        <f>$H79*N79</f>
        <v>44736.299999999996</v>
      </c>
      <c r="P79" s="35"/>
      <c r="Q79" s="37">
        <f>E79*$N79</f>
        <v>22368.149999999998</v>
      </c>
      <c r="R79" s="37">
        <f>F79*$N79</f>
        <v>22368.149999999998</v>
      </c>
      <c r="S79" s="56">
        <f>G79*$N79</f>
        <v>0</v>
      </c>
    </row>
    <row r="80" spans="1:19" s="4" customFormat="1" ht="16.5" hidden="1">
      <c r="A80" s="31">
        <v>71</v>
      </c>
      <c r="B80" s="48" t="s">
        <v>26</v>
      </c>
      <c r="C80" s="31">
        <v>81028210</v>
      </c>
      <c r="D80" s="38" t="s">
        <v>177</v>
      </c>
      <c r="E80" s="39">
        <v>0</v>
      </c>
      <c r="F80" s="39">
        <v>64</v>
      </c>
      <c r="G80" s="39">
        <v>0</v>
      </c>
      <c r="H80" s="39">
        <f>SUM(E80:G80)</f>
        <v>64</v>
      </c>
      <c r="I80" s="40" t="s">
        <v>98</v>
      </c>
      <c r="J80" s="41">
        <v>2</v>
      </c>
      <c r="K80" s="41">
        <f>$H80*$J80</f>
        <v>128</v>
      </c>
      <c r="L80" s="35">
        <v>109.46</v>
      </c>
      <c r="M80" s="35">
        <f>$H80*L80</f>
        <v>7005.44</v>
      </c>
      <c r="N80" s="41">
        <v>105</v>
      </c>
      <c r="O80" s="35">
        <f>$H80*N80</f>
        <v>6720</v>
      </c>
      <c r="P80" s="35"/>
      <c r="Q80" s="37">
        <f>E80*$N80</f>
        <v>0</v>
      </c>
      <c r="R80" s="37">
        <f>F80*$N80</f>
        <v>6720</v>
      </c>
      <c r="S80" s="56">
        <f>G80*$N80</f>
        <v>0</v>
      </c>
    </row>
    <row r="81" spans="1:19" s="4" customFormat="1" ht="16.5" hidden="1">
      <c r="A81" s="31">
        <v>72</v>
      </c>
      <c r="B81" s="48" t="s">
        <v>26</v>
      </c>
      <c r="C81" s="31">
        <v>87301215</v>
      </c>
      <c r="D81" s="38" t="s">
        <v>178</v>
      </c>
      <c r="E81" s="39">
        <v>0</v>
      </c>
      <c r="F81" s="39">
        <v>1196</v>
      </c>
      <c r="G81" s="39">
        <v>0</v>
      </c>
      <c r="H81" s="39">
        <f>SUM(E81:G81)</f>
        <v>1196</v>
      </c>
      <c r="I81" s="40" t="s">
        <v>98</v>
      </c>
      <c r="J81" s="41">
        <v>1.5</v>
      </c>
      <c r="K81" s="41">
        <f>$H81*$J81</f>
        <v>1794</v>
      </c>
      <c r="L81" s="35">
        <v>13.13</v>
      </c>
      <c r="M81" s="35">
        <f>$H81*L81</f>
        <v>15703.480000000001</v>
      </c>
      <c r="N81" s="41">
        <v>12.6</v>
      </c>
      <c r="O81" s="35">
        <f>$H81*N81</f>
        <v>15069.6</v>
      </c>
      <c r="P81" s="35"/>
      <c r="Q81" s="37">
        <f>E81*$N81</f>
        <v>0</v>
      </c>
      <c r="R81" s="37">
        <f>F81*$N81</f>
        <v>15069.6</v>
      </c>
      <c r="S81" s="56">
        <f>G81*$N81</f>
        <v>0</v>
      </c>
    </row>
    <row r="82" spans="1:19" s="4" customFormat="1" ht="28.5" hidden="1">
      <c r="A82" s="31">
        <v>73</v>
      </c>
      <c r="B82" s="48" t="s">
        <v>26</v>
      </c>
      <c r="C82" s="31">
        <v>87301900</v>
      </c>
      <c r="D82" s="38" t="s">
        <v>179</v>
      </c>
      <c r="E82" s="39">
        <v>0</v>
      </c>
      <c r="F82" s="39">
        <v>132</v>
      </c>
      <c r="G82" s="39">
        <v>0</v>
      </c>
      <c r="H82" s="39">
        <f>SUM(E82:G82)</f>
        <v>132</v>
      </c>
      <c r="I82" s="40" t="s">
        <v>98</v>
      </c>
      <c r="J82" s="41">
        <v>5</v>
      </c>
      <c r="K82" s="41">
        <f>$H82*$J82</f>
        <v>660</v>
      </c>
      <c r="L82" s="35">
        <v>14.23</v>
      </c>
      <c r="M82" s="35">
        <f>$H82*L82</f>
        <v>1878.3600000000001</v>
      </c>
      <c r="N82" s="41">
        <v>13.65</v>
      </c>
      <c r="O82" s="35">
        <f>$H82*N82</f>
        <v>1801.8</v>
      </c>
      <c r="P82" s="35"/>
      <c r="Q82" s="37">
        <f>E82*$N82</f>
        <v>0</v>
      </c>
      <c r="R82" s="37">
        <f>F82*$N82</f>
        <v>1801.8</v>
      </c>
      <c r="S82" s="56">
        <f>G82*$N82</f>
        <v>0</v>
      </c>
    </row>
    <row r="83" spans="1:19" s="4" customFormat="1" ht="16.5" hidden="1" customHeight="1">
      <c r="A83" s="31">
        <v>74</v>
      </c>
      <c r="B83" s="48" t="s">
        <v>26</v>
      </c>
      <c r="C83" s="48" t="s">
        <v>180</v>
      </c>
      <c r="D83" s="43" t="s">
        <v>181</v>
      </c>
      <c r="E83" s="39">
        <v>0</v>
      </c>
      <c r="F83" s="39">
        <v>8</v>
      </c>
      <c r="G83" s="39">
        <v>0</v>
      </c>
      <c r="H83" s="39">
        <f>SUM(E83:G83)</f>
        <v>8</v>
      </c>
      <c r="I83" s="40" t="s">
        <v>34</v>
      </c>
      <c r="J83" s="41">
        <v>2035</v>
      </c>
      <c r="K83" s="41">
        <f>$H83*$J83</f>
        <v>16280</v>
      </c>
      <c r="L83" s="35">
        <v>3830.96</v>
      </c>
      <c r="M83" s="35">
        <f>$H83*L83</f>
        <v>30647.68</v>
      </c>
      <c r="N83" s="41">
        <v>3675</v>
      </c>
      <c r="O83" s="35">
        <f>$H83*N83</f>
        <v>29400</v>
      </c>
      <c r="P83" s="35"/>
      <c r="Q83" s="37">
        <f>E83*$N83</f>
        <v>0</v>
      </c>
      <c r="R83" s="37">
        <f>F83*$N83</f>
        <v>29400</v>
      </c>
      <c r="S83" s="56">
        <f>G83*$N83</f>
        <v>0</v>
      </c>
    </row>
    <row r="84" spans="1:19" s="4" customFormat="1" ht="16.5" hidden="1">
      <c r="A84" s="31">
        <v>75</v>
      </c>
      <c r="B84" s="31"/>
      <c r="C84" s="48" t="s">
        <v>182</v>
      </c>
      <c r="D84" s="38" t="s">
        <v>183</v>
      </c>
      <c r="E84" s="39">
        <v>7959</v>
      </c>
      <c r="F84" s="39">
        <v>0</v>
      </c>
      <c r="G84" s="39">
        <v>0</v>
      </c>
      <c r="H84" s="39">
        <f>SUM(E84:G84)</f>
        <v>7959</v>
      </c>
      <c r="I84" s="40" t="s">
        <v>44</v>
      </c>
      <c r="J84" s="41">
        <v>7</v>
      </c>
      <c r="K84" s="41">
        <f>$H84*$J84</f>
        <v>55713</v>
      </c>
      <c r="L84" s="35">
        <v>4.9000000000000004</v>
      </c>
      <c r="M84" s="35">
        <f>$H84*L84</f>
        <v>38999.100000000006</v>
      </c>
      <c r="N84" s="41">
        <v>5.33</v>
      </c>
      <c r="O84" s="35">
        <f>$H84*N84</f>
        <v>42421.47</v>
      </c>
      <c r="P84" s="35"/>
      <c r="Q84" s="37">
        <f>E84*$N84</f>
        <v>42421.47</v>
      </c>
      <c r="R84" s="37">
        <f>F84*$N84</f>
        <v>0</v>
      </c>
      <c r="S84" s="56">
        <f>G84*$N84</f>
        <v>0</v>
      </c>
    </row>
    <row r="85" spans="1:19" s="4" customFormat="1" ht="16.5" hidden="1">
      <c r="A85" s="31">
        <v>75</v>
      </c>
      <c r="B85" s="31"/>
      <c r="C85" s="48" t="s">
        <v>184</v>
      </c>
      <c r="D85" s="38" t="s">
        <v>185</v>
      </c>
      <c r="E85" s="39">
        <v>164</v>
      </c>
      <c r="F85" s="39">
        <v>0</v>
      </c>
      <c r="G85" s="39">
        <v>0</v>
      </c>
      <c r="H85" s="39">
        <f>SUM(E85:G85)</f>
        <v>164</v>
      </c>
      <c r="I85" s="40" t="s">
        <v>44</v>
      </c>
      <c r="J85" s="41">
        <v>3.5</v>
      </c>
      <c r="K85" s="41">
        <f>$H85*$J85</f>
        <v>574</v>
      </c>
      <c r="L85" s="35">
        <v>8.8800000000000008</v>
      </c>
      <c r="M85" s="35">
        <f>$H85*L85</f>
        <v>1456.3200000000002</v>
      </c>
      <c r="N85" s="41">
        <v>13.97</v>
      </c>
      <c r="O85" s="35">
        <f>$H85*N85</f>
        <v>2291.08</v>
      </c>
      <c r="P85" s="35"/>
      <c r="Q85" s="37">
        <f>E85*$N85</f>
        <v>2291.08</v>
      </c>
      <c r="R85" s="37">
        <f>F85*$N85</f>
        <v>0</v>
      </c>
      <c r="S85" s="56">
        <f>G85*$N85</f>
        <v>0</v>
      </c>
    </row>
    <row r="86" spans="1:19" s="4" customFormat="1" ht="16.5" hidden="1">
      <c r="A86" s="31">
        <v>77</v>
      </c>
      <c r="B86" s="31"/>
      <c r="C86" s="48" t="s">
        <v>186</v>
      </c>
      <c r="D86" s="38" t="s">
        <v>187</v>
      </c>
      <c r="E86" s="39">
        <v>0</v>
      </c>
      <c r="F86" s="39">
        <v>1638</v>
      </c>
      <c r="G86" s="39">
        <v>0</v>
      </c>
      <c r="H86" s="39">
        <f>SUM(E86:G86)</f>
        <v>1638</v>
      </c>
      <c r="I86" s="40" t="s">
        <v>85</v>
      </c>
      <c r="J86" s="41">
        <v>20</v>
      </c>
      <c r="K86" s="41">
        <f>$H86*$J86</f>
        <v>32760</v>
      </c>
      <c r="L86" s="35">
        <v>33.369999999999997</v>
      </c>
      <c r="M86" s="35">
        <f>$H86*L86</f>
        <v>54660.06</v>
      </c>
      <c r="N86" s="41">
        <v>48.09</v>
      </c>
      <c r="O86" s="35">
        <f>$H86*N86</f>
        <v>78771.420000000013</v>
      </c>
      <c r="P86" s="35"/>
      <c r="Q86" s="37">
        <f>E86*$N86</f>
        <v>0</v>
      </c>
      <c r="R86" s="37">
        <f>F86*$N86</f>
        <v>78771.420000000013</v>
      </c>
      <c r="S86" s="56">
        <f>G86*$N86</f>
        <v>0</v>
      </c>
    </row>
    <row r="87" spans="1:19" s="4" customFormat="1" ht="16.5">
      <c r="A87" s="31">
        <v>78</v>
      </c>
      <c r="B87" s="48" t="s">
        <v>26</v>
      </c>
      <c r="C87" s="48" t="s">
        <v>188</v>
      </c>
      <c r="D87" s="38" t="s">
        <v>189</v>
      </c>
      <c r="E87" s="39">
        <v>0</v>
      </c>
      <c r="F87" s="39">
        <v>0</v>
      </c>
      <c r="G87" s="39">
        <v>6398</v>
      </c>
      <c r="H87" s="39">
        <f>SUM(E87:G87)</f>
        <v>6398</v>
      </c>
      <c r="I87" s="40" t="s">
        <v>98</v>
      </c>
      <c r="J87" s="41">
        <v>3.25</v>
      </c>
      <c r="K87" s="41">
        <f>$H87*$J87</f>
        <v>20793.5</v>
      </c>
      <c r="L87" s="35">
        <v>0.68</v>
      </c>
      <c r="M87" s="35">
        <f>$H87*L87</f>
        <v>4350.6400000000003</v>
      </c>
      <c r="N87" s="41">
        <v>4.49</v>
      </c>
      <c r="O87" s="35">
        <f>$H87*N87</f>
        <v>28727.02</v>
      </c>
      <c r="P87" s="35"/>
      <c r="Q87" s="37">
        <f>E87*$N87</f>
        <v>0</v>
      </c>
      <c r="R87" s="37">
        <f>F87*$N87</f>
        <v>0</v>
      </c>
      <c r="S87" s="56">
        <f>G87*$N87</f>
        <v>28727.02</v>
      </c>
    </row>
    <row r="88" spans="1:19" s="4" customFormat="1" ht="16.5">
      <c r="A88" s="31">
        <v>79</v>
      </c>
      <c r="B88" s="48" t="s">
        <v>26</v>
      </c>
      <c r="C88" s="48" t="s">
        <v>190</v>
      </c>
      <c r="D88" s="38" t="s">
        <v>191</v>
      </c>
      <c r="E88" s="39">
        <v>0</v>
      </c>
      <c r="F88" s="39">
        <v>0</v>
      </c>
      <c r="G88" s="39">
        <v>279</v>
      </c>
      <c r="H88" s="39">
        <f>SUM(E88:G88)</f>
        <v>279</v>
      </c>
      <c r="I88" s="40" t="s">
        <v>98</v>
      </c>
      <c r="J88" s="41">
        <v>75</v>
      </c>
      <c r="K88" s="41">
        <f>$H88*$J88</f>
        <v>20925</v>
      </c>
      <c r="L88" s="35">
        <v>131.35</v>
      </c>
      <c r="M88" s="35">
        <f>$H88*L88</f>
        <v>36646.65</v>
      </c>
      <c r="N88" s="41">
        <v>194.51</v>
      </c>
      <c r="O88" s="35">
        <f>$H88*N88</f>
        <v>54268.29</v>
      </c>
      <c r="P88" s="35"/>
      <c r="Q88" s="37">
        <f>E88*$N88</f>
        <v>0</v>
      </c>
      <c r="R88" s="37">
        <f>F88*$N88</f>
        <v>0</v>
      </c>
      <c r="S88" s="56">
        <f>G88*$N88</f>
        <v>54268.29</v>
      </c>
    </row>
    <row r="89" spans="1:19" s="4" customFormat="1" ht="16.5" hidden="1">
      <c r="A89" s="31">
        <v>80</v>
      </c>
      <c r="B89" s="48" t="s">
        <v>26</v>
      </c>
      <c r="C89" s="48" t="s">
        <v>192</v>
      </c>
      <c r="D89" s="38" t="s">
        <v>193</v>
      </c>
      <c r="E89" s="39">
        <v>0</v>
      </c>
      <c r="F89" s="39">
        <v>8</v>
      </c>
      <c r="G89" s="39">
        <v>0</v>
      </c>
      <c r="H89" s="39">
        <f>SUM(E89:G89)</f>
        <v>8</v>
      </c>
      <c r="I89" s="40" t="s">
        <v>34</v>
      </c>
      <c r="J89" s="41">
        <v>2000</v>
      </c>
      <c r="K89" s="41">
        <f>$H89*$J89</f>
        <v>16000</v>
      </c>
      <c r="L89" s="35">
        <v>547.28</v>
      </c>
      <c r="M89" s="35">
        <f>$H89*L89</f>
        <v>4378.24</v>
      </c>
      <c r="N89" s="41">
        <v>525</v>
      </c>
      <c r="O89" s="35">
        <f>$H89*N89</f>
        <v>4200</v>
      </c>
      <c r="P89" s="35"/>
      <c r="Q89" s="37">
        <f>E89*$N89</f>
        <v>0</v>
      </c>
      <c r="R89" s="37">
        <f>F89*$N89</f>
        <v>4200</v>
      </c>
      <c r="S89" s="56">
        <f>G89*$N89</f>
        <v>0</v>
      </c>
    </row>
    <row r="90" spans="1:19" s="4" customFormat="1" ht="16.5">
      <c r="A90" s="31">
        <v>81</v>
      </c>
      <c r="B90" s="48" t="s">
        <v>26</v>
      </c>
      <c r="C90" s="48" t="s">
        <v>194</v>
      </c>
      <c r="D90" s="38" t="s">
        <v>195</v>
      </c>
      <c r="E90" s="39">
        <v>0</v>
      </c>
      <c r="F90" s="39">
        <v>0</v>
      </c>
      <c r="G90" s="39">
        <v>1388</v>
      </c>
      <c r="H90" s="39">
        <f>SUM(E90:G90)</f>
        <v>1388</v>
      </c>
      <c r="I90" s="40" t="s">
        <v>37</v>
      </c>
      <c r="J90" s="41">
        <v>115</v>
      </c>
      <c r="K90" s="41">
        <f>$H90*$J90</f>
        <v>159620</v>
      </c>
      <c r="L90" s="35">
        <v>27.36</v>
      </c>
      <c r="M90" s="35">
        <f>$H90*L90</f>
        <v>37975.68</v>
      </c>
      <c r="N90" s="41">
        <v>63.84</v>
      </c>
      <c r="O90" s="35">
        <f>$H90*N90</f>
        <v>88609.919999999998</v>
      </c>
      <c r="P90" s="35"/>
      <c r="Q90" s="37">
        <f>E90*$N90</f>
        <v>0</v>
      </c>
      <c r="R90" s="37">
        <f>F90*$N90</f>
        <v>0</v>
      </c>
      <c r="S90" s="56">
        <f>G90*$N90</f>
        <v>88609.919999999998</v>
      </c>
    </row>
    <row r="91" spans="1:19" s="4" customFormat="1" ht="16.5" hidden="1">
      <c r="A91" s="31">
        <v>82</v>
      </c>
      <c r="B91" s="31"/>
      <c r="C91" s="48" t="s">
        <v>196</v>
      </c>
      <c r="D91" s="38" t="s">
        <v>197</v>
      </c>
      <c r="E91" s="39">
        <v>0</v>
      </c>
      <c r="F91" s="39">
        <v>15</v>
      </c>
      <c r="G91" s="39">
        <v>0</v>
      </c>
      <c r="H91" s="39">
        <f>SUM(E91:G91)</f>
        <v>15</v>
      </c>
      <c r="I91" s="40" t="s">
        <v>34</v>
      </c>
      <c r="J91" s="41">
        <v>350</v>
      </c>
      <c r="K91" s="41">
        <f>$H91*$J91</f>
        <v>5250</v>
      </c>
      <c r="L91" s="35">
        <v>273.64</v>
      </c>
      <c r="M91" s="35">
        <f>$H91*L91</f>
        <v>4104.5999999999995</v>
      </c>
      <c r="N91" s="41">
        <v>262.5</v>
      </c>
      <c r="O91" s="35">
        <f>$H91*N91</f>
        <v>3937.5</v>
      </c>
      <c r="P91" s="35"/>
      <c r="Q91" s="37">
        <f>E91*$N91</f>
        <v>0</v>
      </c>
      <c r="R91" s="37">
        <f>F91*$N91</f>
        <v>3937.5</v>
      </c>
      <c r="S91" s="56">
        <f>G91*$N91</f>
        <v>0</v>
      </c>
    </row>
    <row r="92" spans="1:19" s="4" customFormat="1" ht="16.5" hidden="1">
      <c r="A92" s="31">
        <v>83</v>
      </c>
      <c r="B92" s="31"/>
      <c r="C92" s="48" t="s">
        <v>198</v>
      </c>
      <c r="D92" s="38" t="s">
        <v>199</v>
      </c>
      <c r="E92" s="39">
        <v>4866</v>
      </c>
      <c r="F92" s="39">
        <v>0</v>
      </c>
      <c r="G92" s="39">
        <v>0</v>
      </c>
      <c r="H92" s="39">
        <f>SUM(E92:G92)</f>
        <v>4866</v>
      </c>
      <c r="I92" s="40" t="s">
        <v>70</v>
      </c>
      <c r="J92" s="41">
        <v>50</v>
      </c>
      <c r="K92" s="41">
        <f>$H92*$J92</f>
        <v>243300</v>
      </c>
      <c r="L92" s="35">
        <v>72.3</v>
      </c>
      <c r="M92" s="35">
        <f>$H92*L92</f>
        <v>351811.8</v>
      </c>
      <c r="N92" s="41">
        <v>55.21</v>
      </c>
      <c r="O92" s="35">
        <f>$H92*N92</f>
        <v>268651.86</v>
      </c>
      <c r="P92" s="35"/>
      <c r="Q92" s="37">
        <f>E92*$N92</f>
        <v>268651.86</v>
      </c>
      <c r="R92" s="37">
        <f>F92*$N92</f>
        <v>0</v>
      </c>
      <c r="S92" s="56">
        <f>G92*$N92</f>
        <v>0</v>
      </c>
    </row>
    <row r="93" spans="1:19" s="4" customFormat="1" ht="16.5" hidden="1">
      <c r="A93" s="31">
        <v>84</v>
      </c>
      <c r="B93" s="31"/>
      <c r="C93" s="48" t="s">
        <v>200</v>
      </c>
      <c r="D93" s="38" t="s">
        <v>201</v>
      </c>
      <c r="E93" s="39">
        <v>0</v>
      </c>
      <c r="F93" s="39">
        <v>539</v>
      </c>
      <c r="G93" s="39">
        <v>0</v>
      </c>
      <c r="H93" s="39">
        <f>SUM(E93:G93)</f>
        <v>539</v>
      </c>
      <c r="I93" s="40" t="s">
        <v>44</v>
      </c>
      <c r="J93" s="41">
        <v>100</v>
      </c>
      <c r="K93" s="41">
        <f>$H93*$J93</f>
        <v>53900</v>
      </c>
      <c r="L93" s="35">
        <v>169.46</v>
      </c>
      <c r="M93" s="35">
        <f>$H93*L93</f>
        <v>91338.94</v>
      </c>
      <c r="N93" s="41">
        <v>127.02</v>
      </c>
      <c r="O93" s="35">
        <f>$H93*N93</f>
        <v>68463.78</v>
      </c>
      <c r="P93" s="35"/>
      <c r="Q93" s="37">
        <f>E93*$N93</f>
        <v>0</v>
      </c>
      <c r="R93" s="37">
        <f>F93*$N93</f>
        <v>68463.78</v>
      </c>
      <c r="S93" s="56">
        <f>G93*$N93</f>
        <v>0</v>
      </c>
    </row>
    <row r="94" spans="1:19" s="4" customFormat="1" ht="16.5" hidden="1">
      <c r="A94" s="31">
        <v>85</v>
      </c>
      <c r="B94" s="31"/>
      <c r="C94" s="48" t="s">
        <v>202</v>
      </c>
      <c r="D94" s="38" t="s">
        <v>203</v>
      </c>
      <c r="E94" s="39">
        <v>11881</v>
      </c>
      <c r="F94" s="39">
        <v>0</v>
      </c>
      <c r="G94" s="39">
        <v>0</v>
      </c>
      <c r="H94" s="39">
        <f>SUM(E94:G94)</f>
        <v>11881</v>
      </c>
      <c r="I94" s="40" t="s">
        <v>98</v>
      </c>
      <c r="J94" s="41">
        <v>11</v>
      </c>
      <c r="K94" s="41">
        <f>$H94*$J94</f>
        <v>130691</v>
      </c>
      <c r="L94" s="35">
        <v>11.85</v>
      </c>
      <c r="M94" s="35">
        <f>$H94*L94</f>
        <v>140789.85</v>
      </c>
      <c r="N94" s="41">
        <v>6.15</v>
      </c>
      <c r="O94" s="35">
        <f>$H94*N94</f>
        <v>73068.150000000009</v>
      </c>
      <c r="P94" s="35"/>
      <c r="Q94" s="37">
        <f>E94*$N94</f>
        <v>73068.150000000009</v>
      </c>
      <c r="R94" s="37">
        <f>F94*$N94</f>
        <v>0</v>
      </c>
      <c r="S94" s="56">
        <f>G94*$N94</f>
        <v>0</v>
      </c>
    </row>
    <row r="95" spans="1:19" s="4" customFormat="1" ht="16.5" hidden="1">
      <c r="A95" s="31">
        <v>86</v>
      </c>
      <c r="B95" s="31"/>
      <c r="C95" s="48" t="s">
        <v>204</v>
      </c>
      <c r="D95" s="38" t="s">
        <v>205</v>
      </c>
      <c r="E95" s="39">
        <v>2</v>
      </c>
      <c r="F95" s="39">
        <v>0</v>
      </c>
      <c r="G95" s="39">
        <v>0</v>
      </c>
      <c r="H95" s="39">
        <f>SUM(E95:G95)</f>
        <v>2</v>
      </c>
      <c r="I95" s="40" t="s">
        <v>34</v>
      </c>
      <c r="J95" s="41">
        <v>1000</v>
      </c>
      <c r="K95" s="41">
        <f>$H95*$J95</f>
        <v>2000</v>
      </c>
      <c r="L95" s="35">
        <v>547.28</v>
      </c>
      <c r="M95" s="35">
        <f>$H95*L95</f>
        <v>1094.56</v>
      </c>
      <c r="N95" s="41">
        <v>389.03</v>
      </c>
      <c r="O95" s="35">
        <f>$H95*N95</f>
        <v>778.06</v>
      </c>
      <c r="P95" s="35"/>
      <c r="Q95" s="37">
        <f>E95*$N95</f>
        <v>778.06</v>
      </c>
      <c r="R95" s="37">
        <f>F95*$N95</f>
        <v>0</v>
      </c>
      <c r="S95" s="56">
        <f>G95*$N95</f>
        <v>0</v>
      </c>
    </row>
    <row r="96" spans="1:19" s="4" customFormat="1" ht="16.5">
      <c r="A96" s="31">
        <v>87</v>
      </c>
      <c r="B96" s="48" t="s">
        <v>26</v>
      </c>
      <c r="C96" s="48" t="s">
        <v>206</v>
      </c>
      <c r="D96" s="38" t="s">
        <v>207</v>
      </c>
      <c r="E96" s="39">
        <v>0</v>
      </c>
      <c r="F96" s="39">
        <v>0</v>
      </c>
      <c r="G96" s="39">
        <v>19</v>
      </c>
      <c r="H96" s="39">
        <f>SUM(E96:G96)</f>
        <v>19</v>
      </c>
      <c r="I96" s="40" t="s">
        <v>34</v>
      </c>
      <c r="J96" s="41">
        <v>9000</v>
      </c>
      <c r="K96" s="41">
        <f>$H96*$J96</f>
        <v>171000</v>
      </c>
      <c r="L96" s="35">
        <v>9790.83</v>
      </c>
      <c r="M96" s="35">
        <f>$H96*L96</f>
        <v>186025.77</v>
      </c>
      <c r="N96" s="41">
        <v>10523.63</v>
      </c>
      <c r="O96" s="35">
        <f>$H96*N96</f>
        <v>199948.96999999997</v>
      </c>
      <c r="P96" s="35"/>
      <c r="Q96" s="37">
        <f>E96*$N96</f>
        <v>0</v>
      </c>
      <c r="R96" s="37">
        <f>F96*$N96</f>
        <v>0</v>
      </c>
      <c r="S96" s="56">
        <f>G96*$N96</f>
        <v>199948.96999999997</v>
      </c>
    </row>
    <row r="97" spans="1:19" s="4" customFormat="1" ht="16.5" hidden="1">
      <c r="A97" s="31">
        <v>88</v>
      </c>
      <c r="B97" s="31"/>
      <c r="C97" s="48" t="s">
        <v>208</v>
      </c>
      <c r="D97" s="38" t="s">
        <v>209</v>
      </c>
      <c r="E97" s="39">
        <v>1279</v>
      </c>
      <c r="F97" s="39">
        <v>0</v>
      </c>
      <c r="G97" s="39">
        <v>0</v>
      </c>
      <c r="H97" s="39">
        <f>SUM(E97:G97)</f>
        <v>1279</v>
      </c>
      <c r="I97" s="40" t="s">
        <v>98</v>
      </c>
      <c r="J97" s="41">
        <v>85</v>
      </c>
      <c r="K97" s="41">
        <f>$H97*$J97</f>
        <v>108715</v>
      </c>
      <c r="L97" s="35">
        <v>114.38</v>
      </c>
      <c r="M97" s="35">
        <f>$H97*L97</f>
        <v>146292.01999999999</v>
      </c>
      <c r="N97" s="41">
        <v>14.96</v>
      </c>
      <c r="O97" s="35">
        <f>$H97*N97</f>
        <v>19133.84</v>
      </c>
      <c r="P97" s="35"/>
      <c r="Q97" s="37">
        <f>E97*$N97</f>
        <v>19133.84</v>
      </c>
      <c r="R97" s="37">
        <f>F97*$N97</f>
        <v>0</v>
      </c>
      <c r="S97" s="56">
        <f>G97*$N97</f>
        <v>0</v>
      </c>
    </row>
    <row r="98" spans="1:19" s="4" customFormat="1" ht="16.5" hidden="1">
      <c r="A98" s="31">
        <v>89</v>
      </c>
      <c r="B98" s="31"/>
      <c r="C98" s="48" t="s">
        <v>210</v>
      </c>
      <c r="D98" s="38" t="s">
        <v>211</v>
      </c>
      <c r="E98" s="39">
        <v>479</v>
      </c>
      <c r="F98" s="39">
        <v>0</v>
      </c>
      <c r="G98" s="39">
        <v>0</v>
      </c>
      <c r="H98" s="39">
        <f>SUM(E98:G98)</f>
        <v>479</v>
      </c>
      <c r="I98" s="40" t="s">
        <v>98</v>
      </c>
      <c r="J98" s="41">
        <v>100</v>
      </c>
      <c r="K98" s="41">
        <f>$H98*$J98</f>
        <v>47900</v>
      </c>
      <c r="L98" s="35">
        <v>120.4</v>
      </c>
      <c r="M98" s="35">
        <f>$H98*L98</f>
        <v>57671.600000000006</v>
      </c>
      <c r="N98" s="41">
        <v>21.95</v>
      </c>
      <c r="O98" s="35">
        <f>$H98*N98</f>
        <v>10514.05</v>
      </c>
      <c r="P98" s="35"/>
      <c r="Q98" s="37">
        <f>E98*$N98</f>
        <v>10514.05</v>
      </c>
      <c r="R98" s="37">
        <f>F98*$N98</f>
        <v>0</v>
      </c>
      <c r="S98" s="56">
        <f>G98*$N98</f>
        <v>0</v>
      </c>
    </row>
    <row r="99" spans="1:19" s="4" customFormat="1" ht="16.5" hidden="1">
      <c r="A99" s="31">
        <v>90</v>
      </c>
      <c r="B99" s="31"/>
      <c r="C99" s="48" t="s">
        <v>212</v>
      </c>
      <c r="D99" s="38" t="s">
        <v>213</v>
      </c>
      <c r="E99" s="39">
        <v>2088</v>
      </c>
      <c r="F99" s="39">
        <v>0</v>
      </c>
      <c r="G99" s="39">
        <v>0</v>
      </c>
      <c r="H99" s="39">
        <f>SUM(E99:G99)</f>
        <v>2088</v>
      </c>
      <c r="I99" s="40" t="s">
        <v>98</v>
      </c>
      <c r="J99" s="41">
        <v>110</v>
      </c>
      <c r="K99" s="41">
        <f>$H99*$J99</f>
        <v>229680</v>
      </c>
      <c r="L99" s="35">
        <v>141.19999999999999</v>
      </c>
      <c r="M99" s="35">
        <f>$H99*L99</f>
        <v>294825.59999999998</v>
      </c>
      <c r="N99" s="41">
        <v>31.42</v>
      </c>
      <c r="O99" s="35">
        <f>$H99*N99</f>
        <v>65604.960000000006</v>
      </c>
      <c r="P99" s="35"/>
      <c r="Q99" s="37">
        <f>E99*$N99</f>
        <v>65604.960000000006</v>
      </c>
      <c r="R99" s="37">
        <f>F99*$N99</f>
        <v>0</v>
      </c>
      <c r="S99" s="56">
        <f>G99*$N99</f>
        <v>0</v>
      </c>
    </row>
    <row r="100" spans="1:19" s="4" customFormat="1" ht="16.5" hidden="1">
      <c r="A100" s="31">
        <v>91</v>
      </c>
      <c r="B100" s="31"/>
      <c r="C100" s="48" t="s">
        <v>214</v>
      </c>
      <c r="D100" s="38" t="s">
        <v>215</v>
      </c>
      <c r="E100" s="39">
        <v>910</v>
      </c>
      <c r="F100" s="39">
        <v>0</v>
      </c>
      <c r="G100" s="39">
        <v>0</v>
      </c>
      <c r="H100" s="39">
        <f>SUM(E100:G100)</f>
        <v>910</v>
      </c>
      <c r="I100" s="40" t="s">
        <v>98</v>
      </c>
      <c r="J100" s="41">
        <v>155</v>
      </c>
      <c r="K100" s="41">
        <f>$H100*$J100</f>
        <v>141050</v>
      </c>
      <c r="L100" s="35">
        <v>171.3</v>
      </c>
      <c r="M100" s="35">
        <f>$H100*L100</f>
        <v>155883</v>
      </c>
      <c r="N100" s="41">
        <v>48.88</v>
      </c>
      <c r="O100" s="35">
        <f>$H100*N100</f>
        <v>44480.800000000003</v>
      </c>
      <c r="P100" s="35"/>
      <c r="Q100" s="37">
        <f>E100*$N100</f>
        <v>44480.800000000003</v>
      </c>
      <c r="R100" s="37">
        <f>F100*$N100</f>
        <v>0</v>
      </c>
      <c r="S100" s="56">
        <f>G100*$N100</f>
        <v>0</v>
      </c>
    </row>
    <row r="101" spans="1:19" s="4" customFormat="1" ht="16.5" hidden="1">
      <c r="A101" s="31">
        <v>92</v>
      </c>
      <c r="B101" s="31"/>
      <c r="C101" s="48" t="s">
        <v>216</v>
      </c>
      <c r="D101" s="38" t="s">
        <v>217</v>
      </c>
      <c r="E101" s="39">
        <v>2</v>
      </c>
      <c r="F101" s="39">
        <v>0</v>
      </c>
      <c r="G101" s="39">
        <v>0</v>
      </c>
      <c r="H101" s="39">
        <f>SUM(E101:G101)</f>
        <v>2</v>
      </c>
      <c r="I101" s="40" t="s">
        <v>34</v>
      </c>
      <c r="J101" s="41">
        <v>15000</v>
      </c>
      <c r="K101" s="41">
        <f>$H101*$J101</f>
        <v>30000</v>
      </c>
      <c r="L101" s="35">
        <v>10816.43</v>
      </c>
      <c r="M101" s="35">
        <f>$H101*L101</f>
        <v>21632.86</v>
      </c>
      <c r="N101" s="41">
        <v>8628.3799999999992</v>
      </c>
      <c r="O101" s="35">
        <f>$H101*N101</f>
        <v>17256.759999999998</v>
      </c>
      <c r="P101" s="35"/>
      <c r="Q101" s="37">
        <f>E101*$N101</f>
        <v>17256.759999999998</v>
      </c>
      <c r="R101" s="37">
        <f>F101*$N101</f>
        <v>0</v>
      </c>
      <c r="S101" s="56">
        <f>G101*$N101</f>
        <v>0</v>
      </c>
    </row>
    <row r="102" spans="1:19" s="4" customFormat="1" ht="28.5" hidden="1">
      <c r="A102" s="31">
        <v>93</v>
      </c>
      <c r="B102" s="31"/>
      <c r="C102" s="48" t="s">
        <v>218</v>
      </c>
      <c r="D102" s="38" t="s">
        <v>219</v>
      </c>
      <c r="E102" s="39">
        <v>8</v>
      </c>
      <c r="F102" s="39">
        <v>0</v>
      </c>
      <c r="G102" s="39">
        <v>0</v>
      </c>
      <c r="H102" s="39">
        <f>SUM(E102:G102)</f>
        <v>8</v>
      </c>
      <c r="I102" s="40" t="s">
        <v>34</v>
      </c>
      <c r="J102" s="41">
        <v>10000</v>
      </c>
      <c r="K102" s="41">
        <f>$H102*$J102</f>
        <v>80000</v>
      </c>
      <c r="L102" s="35">
        <v>9771.1299999999992</v>
      </c>
      <c r="M102" s="35">
        <f>$H102*L102</f>
        <v>78169.039999999994</v>
      </c>
      <c r="N102" s="41">
        <v>7830.38</v>
      </c>
      <c r="O102" s="35">
        <f>$H102*N102</f>
        <v>62643.040000000001</v>
      </c>
      <c r="P102" s="35"/>
      <c r="Q102" s="37">
        <f>E102*$N102</f>
        <v>62643.040000000001</v>
      </c>
      <c r="R102" s="37">
        <f>F102*$N102</f>
        <v>0</v>
      </c>
      <c r="S102" s="56">
        <f>G102*$N102</f>
        <v>0</v>
      </c>
    </row>
    <row r="103" spans="1:19" s="4" customFormat="1" ht="28.5" hidden="1">
      <c r="A103" s="31">
        <v>94</v>
      </c>
      <c r="B103" s="31"/>
      <c r="C103" s="48" t="s">
        <v>220</v>
      </c>
      <c r="D103" s="38" t="s">
        <v>221</v>
      </c>
      <c r="E103" s="39">
        <v>12</v>
      </c>
      <c r="F103" s="39">
        <v>0</v>
      </c>
      <c r="G103" s="39">
        <v>0</v>
      </c>
      <c r="H103" s="39">
        <f>SUM(E103:G103)</f>
        <v>12</v>
      </c>
      <c r="I103" s="40" t="s">
        <v>34</v>
      </c>
      <c r="J103" s="41">
        <v>12000</v>
      </c>
      <c r="K103" s="41">
        <f>$H103*$J103</f>
        <v>144000</v>
      </c>
      <c r="L103" s="35">
        <v>11466.6</v>
      </c>
      <c r="M103" s="35">
        <f>$H103*L103</f>
        <v>137599.20000000001</v>
      </c>
      <c r="N103" s="41">
        <v>9925.1299999999992</v>
      </c>
      <c r="O103" s="35">
        <f>$H103*N103</f>
        <v>119101.56</v>
      </c>
      <c r="P103" s="35"/>
      <c r="Q103" s="37">
        <f>E103*$N103</f>
        <v>119101.56</v>
      </c>
      <c r="R103" s="37">
        <f>F103*$N103</f>
        <v>0</v>
      </c>
      <c r="S103" s="56">
        <f>G103*$N103</f>
        <v>0</v>
      </c>
    </row>
    <row r="104" spans="1:19" s="4" customFormat="1" ht="16.5" hidden="1">
      <c r="A104" s="31">
        <v>95</v>
      </c>
      <c r="B104" s="31"/>
      <c r="C104" s="48" t="s">
        <v>222</v>
      </c>
      <c r="D104" s="38" t="s">
        <v>223</v>
      </c>
      <c r="E104" s="39">
        <v>1</v>
      </c>
      <c r="F104" s="39">
        <v>0</v>
      </c>
      <c r="G104" s="39">
        <v>0</v>
      </c>
      <c r="H104" s="39">
        <f>SUM(E104:G104)</f>
        <v>1</v>
      </c>
      <c r="I104" s="40" t="s">
        <v>34</v>
      </c>
      <c r="J104" s="41">
        <v>6000</v>
      </c>
      <c r="K104" s="41">
        <f>$H104*$J104</f>
        <v>6000</v>
      </c>
      <c r="L104" s="35">
        <v>7473.65</v>
      </c>
      <c r="M104" s="35">
        <f>$H104*L104</f>
        <v>7473.65</v>
      </c>
      <c r="N104" s="41">
        <v>4089.75</v>
      </c>
      <c r="O104" s="35">
        <f>$H104*N104</f>
        <v>4089.75</v>
      </c>
      <c r="P104" s="35"/>
      <c r="Q104" s="37">
        <f>E104*$N104</f>
        <v>4089.75</v>
      </c>
      <c r="R104" s="37">
        <f>F104*$N104</f>
        <v>0</v>
      </c>
      <c r="S104" s="56">
        <f>G104*$N104</f>
        <v>0</v>
      </c>
    </row>
    <row r="105" spans="1:19" s="4" customFormat="1" ht="16.5">
      <c r="A105" s="31">
        <v>96</v>
      </c>
      <c r="B105" s="48" t="s">
        <v>26</v>
      </c>
      <c r="C105" s="48" t="s">
        <v>224</v>
      </c>
      <c r="D105" s="38" t="s">
        <v>225</v>
      </c>
      <c r="E105" s="39">
        <v>0</v>
      </c>
      <c r="F105" s="39">
        <v>0</v>
      </c>
      <c r="G105" s="39">
        <v>8</v>
      </c>
      <c r="H105" s="39">
        <f>SUM(E105:G105)</f>
        <v>8</v>
      </c>
      <c r="I105" s="40" t="s">
        <v>34</v>
      </c>
      <c r="J105" s="41">
        <v>4000</v>
      </c>
      <c r="K105" s="41">
        <f>$H105*$J105</f>
        <v>32000</v>
      </c>
      <c r="L105" s="35">
        <v>3409.55</v>
      </c>
      <c r="M105" s="35">
        <f>$H105*L105</f>
        <v>27276.400000000001</v>
      </c>
      <c r="N105" s="41">
        <v>2793</v>
      </c>
      <c r="O105" s="35">
        <f>$H105*N105</f>
        <v>22344</v>
      </c>
      <c r="P105" s="35"/>
      <c r="Q105" s="37">
        <f>E105*$N105</f>
        <v>0</v>
      </c>
      <c r="R105" s="37">
        <f>F105*$N105</f>
        <v>0</v>
      </c>
      <c r="S105" s="56">
        <f>G105*$N105</f>
        <v>22344</v>
      </c>
    </row>
    <row r="106" spans="1:19" s="4" customFormat="1" ht="16.5">
      <c r="A106" s="31">
        <v>97</v>
      </c>
      <c r="B106" s="31"/>
      <c r="C106" s="48" t="s">
        <v>226</v>
      </c>
      <c r="D106" s="38" t="s">
        <v>227</v>
      </c>
      <c r="E106" s="42">
        <v>0.54</v>
      </c>
      <c r="F106" s="42">
        <v>0.1</v>
      </c>
      <c r="G106" s="42">
        <v>0.36</v>
      </c>
      <c r="H106" s="39">
        <f>SUM(E106:G106)</f>
        <v>1</v>
      </c>
      <c r="I106" s="40" t="s">
        <v>154</v>
      </c>
      <c r="J106" s="41">
        <v>70000</v>
      </c>
      <c r="K106" s="41">
        <f>$H106*$J106</f>
        <v>70000</v>
      </c>
      <c r="L106" s="35">
        <v>38911.56</v>
      </c>
      <c r="M106" s="35">
        <f>$H106*L106</f>
        <v>38911.56</v>
      </c>
      <c r="N106" s="41">
        <v>37327.5</v>
      </c>
      <c r="O106" s="35">
        <f>$H106*N106</f>
        <v>37327.5</v>
      </c>
      <c r="P106" s="35"/>
      <c r="Q106" s="37">
        <f>E106*$N106</f>
        <v>20156.850000000002</v>
      </c>
      <c r="R106" s="37">
        <f>F106*$N106</f>
        <v>3732.75</v>
      </c>
      <c r="S106" s="56">
        <f>G106*$N106</f>
        <v>13437.9</v>
      </c>
    </row>
    <row r="107" spans="1:19" s="4" customFormat="1" ht="16.5" hidden="1">
      <c r="A107" s="31">
        <v>98</v>
      </c>
      <c r="B107" s="31"/>
      <c r="C107" s="48" t="s">
        <v>228</v>
      </c>
      <c r="D107" s="38" t="s">
        <v>229</v>
      </c>
      <c r="E107" s="39">
        <v>26987</v>
      </c>
      <c r="F107" s="39">
        <v>0</v>
      </c>
      <c r="G107" s="39">
        <v>0</v>
      </c>
      <c r="H107" s="39">
        <f>SUM(E107:G107)</f>
        <v>26987</v>
      </c>
      <c r="I107" s="40" t="s">
        <v>230</v>
      </c>
      <c r="J107" s="41">
        <v>25</v>
      </c>
      <c r="K107" s="41">
        <f>$H107*$J107</f>
        <v>674675</v>
      </c>
      <c r="L107" s="35">
        <v>25.84</v>
      </c>
      <c r="M107" s="35">
        <f>$H107*L107</f>
        <v>697344.08</v>
      </c>
      <c r="N107" s="41">
        <v>24.79</v>
      </c>
      <c r="O107" s="35">
        <f>$H107*N107</f>
        <v>669007.73</v>
      </c>
      <c r="P107" s="35"/>
      <c r="Q107" s="37">
        <f>E107*$N107</f>
        <v>669007.73</v>
      </c>
      <c r="R107" s="37">
        <f>F107*$N107</f>
        <v>0</v>
      </c>
      <c r="S107" s="56">
        <f>G107*$N107</f>
        <v>0</v>
      </c>
    </row>
    <row r="108" spans="1:19" s="4" customFormat="1" ht="16.5" hidden="1">
      <c r="A108" s="31">
        <v>99</v>
      </c>
      <c r="B108" s="31"/>
      <c r="C108" s="48" t="s">
        <v>231</v>
      </c>
      <c r="D108" s="38" t="s">
        <v>232</v>
      </c>
      <c r="E108" s="39">
        <v>2</v>
      </c>
      <c r="F108" s="39">
        <v>0</v>
      </c>
      <c r="G108" s="39">
        <v>0</v>
      </c>
      <c r="H108" s="39">
        <f>SUM(E108:G108)</f>
        <v>2</v>
      </c>
      <c r="I108" s="40" t="s">
        <v>37</v>
      </c>
      <c r="J108" s="41">
        <v>3000</v>
      </c>
      <c r="K108" s="41">
        <f>$H108*$J108</f>
        <v>6000</v>
      </c>
      <c r="L108" s="35">
        <v>875.3</v>
      </c>
      <c r="M108" s="35">
        <f>$H108*L108</f>
        <v>1750.6</v>
      </c>
      <c r="N108" s="41">
        <v>9401.93</v>
      </c>
      <c r="O108" s="35">
        <f>$H108*N108</f>
        <v>18803.86</v>
      </c>
      <c r="P108" s="35"/>
      <c r="Q108" s="37">
        <f>E108*$N108</f>
        <v>18803.86</v>
      </c>
      <c r="R108" s="37">
        <f>F108*$N108</f>
        <v>0</v>
      </c>
      <c r="S108" s="56">
        <f>G108*$N108</f>
        <v>0</v>
      </c>
    </row>
    <row r="109" spans="1:19" s="4" customFormat="1" ht="16.5">
      <c r="A109" s="31">
        <v>100</v>
      </c>
      <c r="B109" s="48" t="s">
        <v>26</v>
      </c>
      <c r="C109" s="48" t="s">
        <v>233</v>
      </c>
      <c r="D109" s="38" t="s">
        <v>234</v>
      </c>
      <c r="E109" s="42">
        <v>0.54</v>
      </c>
      <c r="F109" s="42">
        <v>0.1</v>
      </c>
      <c r="G109" s="42">
        <v>0.36</v>
      </c>
      <c r="H109" s="39">
        <f>SUM(E109:G109)</f>
        <v>1</v>
      </c>
      <c r="I109" s="40" t="s">
        <v>154</v>
      </c>
      <c r="J109" s="41">
        <v>70000</v>
      </c>
      <c r="K109" s="41">
        <f>$H109*$J109</f>
        <v>70000</v>
      </c>
      <c r="L109" s="35">
        <v>120401.46</v>
      </c>
      <c r="M109" s="35">
        <f>$H109*L109</f>
        <v>120401.46</v>
      </c>
      <c r="N109" s="41">
        <v>66712.78</v>
      </c>
      <c r="O109" s="35">
        <f>$H109*N109</f>
        <v>66712.78</v>
      </c>
      <c r="P109" s="35"/>
      <c r="Q109" s="37">
        <f>E109*$N109</f>
        <v>36024.9012</v>
      </c>
      <c r="R109" s="37">
        <f>F109*$N109</f>
        <v>6671.2780000000002</v>
      </c>
      <c r="S109" s="56">
        <f>G109*$N109</f>
        <v>24016.6008</v>
      </c>
    </row>
    <row r="110" spans="1:19" s="4" customFormat="1" ht="16.5">
      <c r="A110" s="31">
        <v>101</v>
      </c>
      <c r="B110" s="31"/>
      <c r="C110" s="48" t="s">
        <v>235</v>
      </c>
      <c r="D110" s="38" t="s">
        <v>236</v>
      </c>
      <c r="E110" s="42">
        <v>0.54</v>
      </c>
      <c r="F110" s="42">
        <v>0.1</v>
      </c>
      <c r="G110" s="42">
        <v>0.36</v>
      </c>
      <c r="H110" s="39">
        <f>SUM(E110:G110)</f>
        <v>1</v>
      </c>
      <c r="I110" s="40" t="s">
        <v>154</v>
      </c>
      <c r="J110" s="41">
        <v>30000</v>
      </c>
      <c r="K110" s="41">
        <f>$H110*$J110</f>
        <v>30000</v>
      </c>
      <c r="L110" s="35">
        <v>15050.18</v>
      </c>
      <c r="M110" s="35">
        <f>$H110*L110</f>
        <v>15050.18</v>
      </c>
      <c r="N110" s="41">
        <v>14437.5</v>
      </c>
      <c r="O110" s="35">
        <f>$H110*N110</f>
        <v>14437.5</v>
      </c>
      <c r="P110" s="35"/>
      <c r="Q110" s="37">
        <f>E110*$N110</f>
        <v>7796.2500000000009</v>
      </c>
      <c r="R110" s="37">
        <f>F110*$N110</f>
        <v>1443.75</v>
      </c>
      <c r="S110" s="56">
        <f>G110*$N110</f>
        <v>5197.5</v>
      </c>
    </row>
    <row r="111" spans="1:19" s="4" customFormat="1" ht="16.5">
      <c r="A111" s="31">
        <v>102</v>
      </c>
      <c r="B111" s="48" t="s">
        <v>26</v>
      </c>
      <c r="C111" s="48" t="s">
        <v>237</v>
      </c>
      <c r="D111" s="38" t="s">
        <v>238</v>
      </c>
      <c r="E111" s="39">
        <v>0</v>
      </c>
      <c r="F111" s="39">
        <v>0</v>
      </c>
      <c r="G111" s="39">
        <v>12</v>
      </c>
      <c r="H111" s="39">
        <f>SUM(E111:G111)</f>
        <v>12</v>
      </c>
      <c r="I111" s="40" t="s">
        <v>34</v>
      </c>
      <c r="J111" s="41">
        <v>7500</v>
      </c>
      <c r="K111" s="41">
        <f>$H111*$J111</f>
        <v>90000</v>
      </c>
      <c r="L111" s="35">
        <v>12034.67</v>
      </c>
      <c r="M111" s="35">
        <f>$H111*L111</f>
        <v>144416.04</v>
      </c>
      <c r="N111" s="41">
        <v>11770.5</v>
      </c>
      <c r="O111" s="35">
        <f>$H111*N111</f>
        <v>141246</v>
      </c>
      <c r="P111" s="35"/>
      <c r="Q111" s="37">
        <f>E111*$N111</f>
        <v>0</v>
      </c>
      <c r="R111" s="37">
        <f>F111*$N111</f>
        <v>0</v>
      </c>
      <c r="S111" s="58">
        <f>G111*$N111</f>
        <v>141246</v>
      </c>
    </row>
    <row r="112" spans="1:19" ht="16.5" hidden="1">
      <c r="A112" s="31">
        <v>103</v>
      </c>
      <c r="B112" s="48" t="s">
        <v>26</v>
      </c>
      <c r="C112" s="48" t="s">
        <v>239</v>
      </c>
      <c r="D112" s="38" t="s">
        <v>240</v>
      </c>
      <c r="E112" s="39">
        <v>0</v>
      </c>
      <c r="F112" s="39">
        <v>3</v>
      </c>
      <c r="G112" s="39">
        <v>0</v>
      </c>
      <c r="H112" s="39">
        <f>SUM(E112:G112)</f>
        <v>3</v>
      </c>
      <c r="I112" s="40" t="s">
        <v>34</v>
      </c>
      <c r="J112" s="41">
        <v>840</v>
      </c>
      <c r="K112" s="41">
        <f>$H112*$J112</f>
        <v>2520</v>
      </c>
      <c r="L112" s="35">
        <v>5472.79</v>
      </c>
      <c r="M112" s="35">
        <f>$H112*L112</f>
        <v>16418.37</v>
      </c>
      <c r="N112" s="41">
        <v>5250</v>
      </c>
      <c r="O112" s="35">
        <f>$H112*N112</f>
        <v>15750</v>
      </c>
      <c r="P112" s="35"/>
      <c r="Q112" s="37">
        <f>E112*$N112</f>
        <v>0</v>
      </c>
      <c r="R112" s="37">
        <f>F112*$N112</f>
        <v>15750</v>
      </c>
      <c r="S112" s="56">
        <f>G112*$N112</f>
        <v>0</v>
      </c>
    </row>
    <row r="113" spans="1:19" ht="16.5" hidden="1">
      <c r="A113" s="31">
        <v>104</v>
      </c>
      <c r="B113" s="31"/>
      <c r="C113" s="48" t="s">
        <v>241</v>
      </c>
      <c r="D113" s="38" t="s">
        <v>242</v>
      </c>
      <c r="E113" s="39">
        <v>51</v>
      </c>
      <c r="F113" s="39">
        <v>0</v>
      </c>
      <c r="G113" s="39">
        <v>0</v>
      </c>
      <c r="H113" s="39">
        <f>SUM(E113:G113)</f>
        <v>51</v>
      </c>
      <c r="I113" s="40" t="s">
        <v>98</v>
      </c>
      <c r="J113" s="41">
        <v>118</v>
      </c>
      <c r="K113" s="41">
        <f>$H113*$J113</f>
        <v>6018</v>
      </c>
      <c r="L113" s="35">
        <v>154.88</v>
      </c>
      <c r="M113" s="35">
        <f>$H113*L113</f>
        <v>7898.88</v>
      </c>
      <c r="N113" s="41">
        <v>245.39</v>
      </c>
      <c r="O113" s="35">
        <f>$H113*N113</f>
        <v>12514.89</v>
      </c>
      <c r="P113" s="35"/>
      <c r="Q113" s="37">
        <f>E113*$N113</f>
        <v>12514.89</v>
      </c>
      <c r="R113" s="37">
        <f>F113*$N113</f>
        <v>0</v>
      </c>
      <c r="S113" s="56">
        <f>G113*$N113</f>
        <v>0</v>
      </c>
    </row>
    <row r="114" spans="1:19" ht="16.5" hidden="1">
      <c r="A114" s="31">
        <v>105</v>
      </c>
      <c r="B114" s="31"/>
      <c r="C114" s="48" t="s">
        <v>243</v>
      </c>
      <c r="D114" s="38" t="s">
        <v>244</v>
      </c>
      <c r="E114" s="39">
        <v>26</v>
      </c>
      <c r="F114" s="39">
        <v>0</v>
      </c>
      <c r="G114" s="39">
        <v>0</v>
      </c>
      <c r="H114" s="39">
        <f>SUM(E114:G114)</f>
        <v>26</v>
      </c>
      <c r="I114" s="40" t="s">
        <v>98</v>
      </c>
      <c r="J114" s="41">
        <v>122</v>
      </c>
      <c r="K114" s="41">
        <f>$H114*$J114</f>
        <v>3172</v>
      </c>
      <c r="L114" s="35">
        <v>240.8</v>
      </c>
      <c r="M114" s="35">
        <f>$H114*L114</f>
        <v>6260.8</v>
      </c>
      <c r="N114" s="41">
        <v>319.2</v>
      </c>
      <c r="O114" s="35">
        <f>$H114*N114</f>
        <v>8299.1999999999989</v>
      </c>
      <c r="P114" s="35"/>
      <c r="Q114" s="37">
        <f>E114*$N114</f>
        <v>8299.1999999999989</v>
      </c>
      <c r="R114" s="37">
        <f>F114*$N114</f>
        <v>0</v>
      </c>
      <c r="S114" s="56">
        <f>G114*$N114</f>
        <v>0</v>
      </c>
    </row>
    <row r="115" spans="1:19" ht="16.5" hidden="1">
      <c r="A115" s="31">
        <v>106</v>
      </c>
      <c r="B115" s="31"/>
      <c r="C115" s="48" t="s">
        <v>245</v>
      </c>
      <c r="D115" s="38" t="s">
        <v>246</v>
      </c>
      <c r="E115" s="39">
        <v>15</v>
      </c>
      <c r="F115" s="39">
        <v>0</v>
      </c>
      <c r="G115" s="39">
        <v>0</v>
      </c>
      <c r="H115" s="39">
        <f>SUM(E115:G115)</f>
        <v>15</v>
      </c>
      <c r="I115" s="40" t="s">
        <v>98</v>
      </c>
      <c r="J115" s="41">
        <v>130</v>
      </c>
      <c r="K115" s="41">
        <f>$H115*$J115</f>
        <v>1950</v>
      </c>
      <c r="L115" s="35">
        <v>273.64</v>
      </c>
      <c r="M115" s="35">
        <f>$H115*L115</f>
        <v>4104.5999999999995</v>
      </c>
      <c r="N115" s="41">
        <v>334.16</v>
      </c>
      <c r="O115" s="35">
        <f>$H115*N115</f>
        <v>5012.4000000000005</v>
      </c>
      <c r="P115" s="35"/>
      <c r="Q115" s="37">
        <f>E115*$N115</f>
        <v>5012.4000000000005</v>
      </c>
      <c r="R115" s="37">
        <f>F115*$N115</f>
        <v>0</v>
      </c>
      <c r="S115" s="56">
        <f>G115*$N115</f>
        <v>0</v>
      </c>
    </row>
    <row r="116" spans="1:19" ht="16.5" hidden="1">
      <c r="A116" s="31">
        <v>107</v>
      </c>
      <c r="B116" s="31"/>
      <c r="C116" s="48" t="s">
        <v>247</v>
      </c>
      <c r="D116" s="38" t="s">
        <v>248</v>
      </c>
      <c r="E116" s="39">
        <v>15</v>
      </c>
      <c r="F116" s="39">
        <v>0</v>
      </c>
      <c r="G116" s="39">
        <v>0</v>
      </c>
      <c r="H116" s="39">
        <f>SUM(E116:G116)</f>
        <v>15</v>
      </c>
      <c r="I116" s="40" t="s">
        <v>98</v>
      </c>
      <c r="J116" s="41">
        <v>165</v>
      </c>
      <c r="K116" s="41">
        <f>$H116*$J116</f>
        <v>2475</v>
      </c>
      <c r="L116" s="35">
        <v>349.16</v>
      </c>
      <c r="M116" s="35">
        <f>$H116*L116</f>
        <v>5237.4000000000005</v>
      </c>
      <c r="N116" s="41">
        <v>360.1</v>
      </c>
      <c r="O116" s="35">
        <f>$H116*N116</f>
        <v>5401.5</v>
      </c>
      <c r="P116" s="35"/>
      <c r="Q116" s="37">
        <f>E116*$N116</f>
        <v>5401.5</v>
      </c>
      <c r="R116" s="37">
        <f>F116*$N116</f>
        <v>0</v>
      </c>
      <c r="S116" s="56">
        <f>G116*$N116</f>
        <v>0</v>
      </c>
    </row>
    <row r="117" spans="1:19" ht="16.5">
      <c r="A117" s="31">
        <v>108</v>
      </c>
      <c r="B117" s="31"/>
      <c r="C117" s="48" t="s">
        <v>249</v>
      </c>
      <c r="D117" s="38" t="s">
        <v>250</v>
      </c>
      <c r="E117" s="39">
        <v>270</v>
      </c>
      <c r="F117" s="39">
        <v>50</v>
      </c>
      <c r="G117" s="39">
        <v>180</v>
      </c>
      <c r="H117" s="39">
        <f>SUM(E117:G117)</f>
        <v>500</v>
      </c>
      <c r="I117" s="40" t="s">
        <v>251</v>
      </c>
      <c r="J117" s="41">
        <v>15</v>
      </c>
      <c r="K117" s="41">
        <f>$H117*$J117</f>
        <v>7500</v>
      </c>
      <c r="L117" s="35">
        <v>15</v>
      </c>
      <c r="M117" s="35">
        <f>$H117*L117</f>
        <v>7500</v>
      </c>
      <c r="N117" s="41">
        <v>15</v>
      </c>
      <c r="O117" s="35">
        <f>$H117*N117</f>
        <v>7500</v>
      </c>
      <c r="P117" s="35"/>
      <c r="Q117" s="37">
        <f>E117*$N117</f>
        <v>4050</v>
      </c>
      <c r="R117" s="37">
        <f>F117*$N117</f>
        <v>750</v>
      </c>
      <c r="S117" s="56">
        <f>G117*$N117</f>
        <v>2700</v>
      </c>
    </row>
    <row r="118" spans="1:19" ht="16.5">
      <c r="D118" s="25"/>
      <c r="E118" s="25"/>
      <c r="F118" s="25"/>
      <c r="G118" s="25"/>
      <c r="H118" s="4"/>
      <c r="I118" s="24"/>
      <c r="J118" s="44" t="s">
        <v>252</v>
      </c>
      <c r="K118" s="45">
        <f>SUM(K10:K117)</f>
        <v>8430669.0500000007</v>
      </c>
      <c r="L118" s="44" t="s">
        <v>252</v>
      </c>
      <c r="M118" s="46">
        <f>SUM(M10:M117)</f>
        <v>10497591.269999998</v>
      </c>
      <c r="N118" s="44" t="s">
        <v>252</v>
      </c>
      <c r="O118" s="46">
        <f>SUM(O10:O117)</f>
        <v>9199121.5699999984</v>
      </c>
      <c r="P118" s="46"/>
      <c r="Q118" s="47">
        <f>SUM(Q10:Q117)</f>
        <v>6354045.7434570296</v>
      </c>
      <c r="R118" s="47">
        <f>SUM(R10:R117)</f>
        <v>711515.31459010427</v>
      </c>
      <c r="S118" s="46">
        <f>SUM(S10:S117)</f>
        <v>2133560.5119528645</v>
      </c>
    </row>
    <row r="119" spans="1:19">
      <c r="D119" s="25"/>
      <c r="E119" s="25"/>
      <c r="F119" s="25"/>
      <c r="G119" s="25"/>
      <c r="H119" s="4"/>
      <c r="I119" s="24"/>
      <c r="J119" s="24"/>
      <c r="L119" s="24"/>
      <c r="N119" s="24"/>
    </row>
    <row r="120" spans="1:19">
      <c r="D120" s="25"/>
      <c r="E120" s="25"/>
      <c r="F120" s="25"/>
      <c r="G120" s="25"/>
      <c r="H120" s="4"/>
      <c r="I120" s="24"/>
      <c r="J120" s="24"/>
      <c r="L120" s="24"/>
      <c r="N120" s="24"/>
    </row>
    <row r="121" spans="1:19">
      <c r="D121" s="25"/>
      <c r="E121" s="25"/>
      <c r="F121" s="25"/>
      <c r="G121" s="25"/>
      <c r="H121" s="4"/>
      <c r="I121" s="24"/>
      <c r="J121" s="24"/>
      <c r="L121" s="24"/>
      <c r="N121" s="24"/>
    </row>
    <row r="122" spans="1:19">
      <c r="D122" s="25"/>
      <c r="E122" s="25"/>
      <c r="F122" s="25"/>
      <c r="G122" s="25"/>
      <c r="H122" s="4"/>
      <c r="I122" s="24"/>
      <c r="J122" s="24"/>
      <c r="L122" s="24"/>
      <c r="N122" s="24"/>
    </row>
    <row r="123" spans="1:19">
      <c r="D123" s="25" t="s">
        <v>253</v>
      </c>
      <c r="E123" s="25"/>
      <c r="F123" s="25"/>
      <c r="G123" s="25"/>
      <c r="H123" s="4"/>
      <c r="I123" s="24"/>
      <c r="J123" s="24"/>
      <c r="L123" s="24"/>
      <c r="N123" s="24"/>
    </row>
    <row r="124" spans="1:19">
      <c r="D124" s="25"/>
      <c r="E124" s="25"/>
      <c r="F124" s="25"/>
      <c r="G124" s="25"/>
      <c r="H124" s="4"/>
      <c r="I124" s="24"/>
      <c r="J124" s="24"/>
      <c r="L124" s="24"/>
      <c r="N124" s="24"/>
    </row>
    <row r="125" spans="1:19">
      <c r="D125" s="25"/>
      <c r="E125" s="25"/>
      <c r="F125" s="25"/>
      <c r="G125" s="25"/>
      <c r="H125" s="4"/>
      <c r="I125" s="24"/>
      <c r="J125" s="24"/>
      <c r="L125" s="24"/>
      <c r="N125" s="24"/>
    </row>
    <row r="126" spans="1:19">
      <c r="D126" s="25"/>
      <c r="E126" s="25"/>
      <c r="F126" s="25"/>
      <c r="G126" s="25"/>
      <c r="H126" s="4"/>
      <c r="I126" s="24"/>
      <c r="J126" s="24"/>
      <c r="L126" s="24"/>
      <c r="N126" s="24"/>
    </row>
    <row r="127" spans="1:19">
      <c r="D127" s="25"/>
      <c r="E127" s="25"/>
      <c r="F127" s="25"/>
      <c r="G127" s="25"/>
      <c r="H127" s="4"/>
      <c r="I127" s="24"/>
      <c r="J127" s="24"/>
      <c r="L127" s="24"/>
      <c r="N127" s="24"/>
    </row>
  </sheetData>
  <mergeCells count="25">
    <mergeCell ref="L7:M7"/>
    <mergeCell ref="N7:O7"/>
    <mergeCell ref="P7:P9"/>
    <mergeCell ref="Q7:S7"/>
    <mergeCell ref="S8:S9"/>
    <mergeCell ref="L8:L9"/>
    <mergeCell ref="M8:M9"/>
    <mergeCell ref="N8:N9"/>
    <mergeCell ref="O8:O9"/>
    <mergeCell ref="Q8:Q9"/>
    <mergeCell ref="R8:R9"/>
    <mergeCell ref="H5:K5"/>
    <mergeCell ref="A7:A9"/>
    <mergeCell ref="B7:B9"/>
    <mergeCell ref="C7:C9"/>
    <mergeCell ref="D7:D9"/>
    <mergeCell ref="E7:H7"/>
    <mergeCell ref="I7:I9"/>
    <mergeCell ref="J7:K7"/>
    <mergeCell ref="K8:K9"/>
    <mergeCell ref="E8:E9"/>
    <mergeCell ref="F8:F9"/>
    <mergeCell ref="G8:G9"/>
    <mergeCell ref="H8:H9"/>
    <mergeCell ref="J8:J9"/>
  </mergeCells>
  <pageMargins left="0.7" right="0.7" top="0.75" bottom="0.75" header="0.3" footer="0.3"/>
  <pageSetup scale="80" fitToWidth="0" fitToHeight="0" orientation="landscape" verticalDpi="1200"/>
  <headerFooter>
    <oddFooter>&amp;L&amp;D&amp;R&amp;P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d9bfb2-a0f2-4ced-9f60-0f02e952d252">
      <Terms xmlns="http://schemas.microsoft.com/office/infopath/2007/PartnerControls"/>
    </lcf76f155ced4ddcb4097134ff3c332f>
    <TaxCatchAll xmlns="c8f5f4f9-0b02-4fe3-8cec-574c2a2fc41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99A6260A56A489197AB33332B839B" ma:contentTypeVersion="20" ma:contentTypeDescription="Create a new document." ma:contentTypeScope="" ma:versionID="1a94eb2d5e527d5ad11a2b01e0568781">
  <xsd:schema xmlns:xsd="http://www.w3.org/2001/XMLSchema" xmlns:xs="http://www.w3.org/2001/XMLSchema" xmlns:p="http://schemas.microsoft.com/office/2006/metadata/properties" xmlns:ns2="c8f5f4f9-0b02-4fe3-8cec-574c2a2fc415" xmlns:ns3="ffd9bfb2-a0f2-4ced-9f60-0f02e952d252" targetNamespace="http://schemas.microsoft.com/office/2006/metadata/properties" ma:root="true" ma:fieldsID="b25d85648c9932fa72b562bf9066212c" ns2:_="" ns3:_="">
    <xsd:import namespace="c8f5f4f9-0b02-4fe3-8cec-574c2a2fc415"/>
    <xsd:import namespace="ffd9bfb2-a0f2-4ced-9f60-0f02e952d2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5f4f9-0b02-4fe3-8cec-574c2a2fc4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cedfcd72-8942-4724-a3de-7c9cc98b0cb0}" ma:internalName="TaxCatchAll" ma:showField="CatchAllData" ma:web="c8f5f4f9-0b02-4fe3-8cec-574c2a2fc4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9bfb2-a0f2-4ced-9f60-0f02e952d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fb1c9f8-bc79-41d7-b155-a6050e277b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7DC28A-64E4-4548-AB1E-A093362BA9A2}"/>
</file>

<file path=customXml/itemProps2.xml><?xml version="1.0" encoding="utf-8"?>
<ds:datastoreItem xmlns:ds="http://schemas.openxmlformats.org/officeDocument/2006/customXml" ds:itemID="{2F14ED4F-C74D-4368-84A1-A0B35D70EAEF}"/>
</file>

<file path=customXml/itemProps3.xml><?xml version="1.0" encoding="utf-8"?>
<ds:datastoreItem xmlns:ds="http://schemas.openxmlformats.org/officeDocument/2006/customXml" ds:itemID="{B9AE43C7-CD1B-455F-BE00-6ECFF8C2CC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Hansen</dc:creator>
  <cp:keywords/>
  <dc:description/>
  <cp:lastModifiedBy/>
  <cp:revision/>
  <dcterms:created xsi:type="dcterms:W3CDTF">2024-10-17T13:38:12Z</dcterms:created>
  <dcterms:modified xsi:type="dcterms:W3CDTF">2025-04-17T20:24:09Z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0x0101007DD99A6260A56A489197AB33332B839B</vt:lpwstr>
  </property>
  <property fmtid="{D5CDD505-2E9C-101B-9397-08002B2CF9AE}" pid="3" name="MediaServiceImageTags">
    <vt:lpwstr/>
  </property>
</Properties>
</file>